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9月度(記入用)" sheetId="2" state="visible" r:id="rId2"/>
    <sheet xmlns:r="http://schemas.openxmlformats.org/officeDocument/2006/relationships" name="ライン別負荷" sheetId="3" state="visible" r:id="rId3"/>
    <sheet xmlns:r="http://schemas.openxmlformats.org/officeDocument/2006/relationships" name="機種別過不足" sheetId="4" state="visible" r:id="rId4"/>
    <sheet xmlns:r="http://schemas.openxmlformats.org/officeDocument/2006/relationships" name="8月度(実績)" sheetId="5" state="visible" r:id="rId5"/>
    <sheet xmlns:r="http://schemas.openxmlformats.org/officeDocument/2006/relationships" name="需要(内示)" sheetId="6" state="visible" r:id="rId6"/>
    <sheet xmlns:r="http://schemas.openxmlformats.org/officeDocument/2006/relationships" name="制約条件" sheetId="7" state="visible" r:id="rId7"/>
  </sheets>
  <definedNames>
    <definedName name="_xlnm._FilterDatabase" localSheetId="1" hidden="1">'9月度(記入用)'!$A$4:$K$56</definedName>
    <definedName name="_xlnm._FilterDatabase" localSheetId="4" hidden="1">'8月度(実績)'!$A$4:$M$56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0.0"/>
    <numFmt numFmtId="166" formatCode="0.0%"/>
    <numFmt numFmtId="167" formatCode="#,##0;▲#,##0"/>
    <numFmt numFmtId="168" formatCode="+0.0%;-0.0%"/>
  </numFmts>
  <fonts count="7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  <font>
      <name val="MS PGothic"/>
      <b val="1"/>
      <sz val="13"/>
    </font>
    <font>
      <name val="MS PGothic"/>
      <b val="1"/>
      <sz val="12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FF99"/>
      </patternFill>
    </fill>
    <fill>
      <patternFill patternType="solid">
        <fgColor rgb="00FFE0CC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3" fontId="1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3" fontId="1" fillId="4" borderId="1" applyAlignment="1" pivotButton="0" quotePrefix="0" xfId="0">
      <alignment horizontal="right" vertical="center"/>
    </xf>
    <xf numFmtId="165" fontId="1" fillId="0" borderId="1" applyAlignment="1" pivotButton="0" quotePrefix="0" xfId="0">
      <alignment horizontal="right" vertical="center"/>
    </xf>
    <xf numFmtId="0" fontId="1" fillId="5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left" vertical="center"/>
    </xf>
    <xf numFmtId="3" fontId="1" fillId="5" borderId="1" applyAlignment="1" pivotButton="0" quotePrefix="0" xfId="0">
      <alignment horizontal="right" vertical="center"/>
    </xf>
    <xf numFmtId="164" fontId="1" fillId="5" borderId="1" applyAlignment="1" pivotButton="0" quotePrefix="0" xfId="0">
      <alignment horizontal="right" vertical="center"/>
    </xf>
    <xf numFmtId="165" fontId="1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6" fontId="1" fillId="0" borderId="1" applyAlignment="1" pivotButton="0" quotePrefix="0" xfId="0">
      <alignment horizontal="right" vertical="center"/>
    </xf>
    <xf numFmtId="167" fontId="1" fillId="0" borderId="1" applyAlignment="1" pivotButton="0" quotePrefix="0" xfId="0">
      <alignment horizontal="right" vertical="center"/>
    </xf>
    <xf numFmtId="168" fontId="1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生管様式 P-1</t>
        </is>
      </c>
    </row>
    <row r="4">
      <c r="B4" s="2" t="inlineStr">
        <is>
          <t>様式Ｐ-１　月次生産計画表</t>
        </is>
      </c>
    </row>
    <row r="6">
      <c r="B6" s="3" t="inlineStr">
        <is>
          <t>発行部門</t>
        </is>
      </c>
      <c r="C6" s="4" t="inlineStr">
        <is>
          <t>生産管理課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・毎月20日に翌月度の生産計画を確定し、8月25日までに製造各課へ展開します。</t>
        </is>
      </c>
    </row>
    <row r="12">
      <c r="B12" s="8" t="inlineStr">
        <is>
          <t>・黄色のセルが記入欄です。「9月度(記入用)」シートの計画数量を埋めてください（良品数＝出来高で記入）。</t>
        </is>
      </c>
    </row>
    <row r="13">
      <c r="B13" s="8" t="inlineStr">
        <is>
          <t>・入力すると「ライン別負荷」「機種別過不足」の各シートが自動で計算されます。</t>
        </is>
      </c>
    </row>
    <row r="14">
      <c r="B14" s="8" t="inlineStr">
        <is>
          <t>・割り付けの判断は生産管理課が行います。本表に自動で最適な割り付けを出す機能はありません。</t>
        </is>
      </c>
    </row>
    <row r="15">
      <c r="B15" s="8" t="inlineStr">
        <is>
          <t>・記入前に必ず「制約条件」シートを確認してください。9月度は設備停止・治具・部品の制約が重なっています。</t>
        </is>
      </c>
    </row>
    <row r="16">
      <c r="B16" s="8" t="inlineStr">
        <is>
          <t>・確定後の変更は 様式P-2 計画変更申請（生産管理課長承認）によります。</t>
        </is>
      </c>
    </row>
    <row r="18">
      <c r="B18" s="9" t="inlineStr">
        <is>
          <t>※ 本ファイルは架空企業「ダラリ重工業株式会社」の資料（という設定）です。実在の企業・団体とは関係ありません。</t>
        </is>
      </c>
    </row>
    <row r="19">
      <c r="B19" s="9" t="inlineStr">
        <is>
          <t>※ 出典: https://darari-nu.com/company/intranet/ ／ 自社の雛形として自由に流用してください。</t>
        </is>
      </c>
    </row>
  </sheetData>
  <mergeCells count="13">
    <mergeCell ref="B12:I12"/>
    <mergeCell ref="B13:I13"/>
    <mergeCell ref="B18:I18"/>
    <mergeCell ref="B15:I15"/>
    <mergeCell ref="B11:I11"/>
    <mergeCell ref="C8:I8"/>
    <mergeCell ref="B2:I2"/>
    <mergeCell ref="B16:I16"/>
    <mergeCell ref="B19:I19"/>
    <mergeCell ref="C6:I6"/>
    <mergeCell ref="C7:I7"/>
    <mergeCell ref="B14:I14"/>
    <mergeCell ref="B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3" customWidth="1" min="3" max="3"/>
    <col width="26" customWidth="1" min="4" max="4"/>
    <col width="7" customWidth="1" min="5" max="5"/>
    <col width="12" customWidth="1" min="6" max="6"/>
    <col width="12" customWidth="1" min="7" max="7"/>
    <col width="12" customWidth="1" min="8" max="8"/>
    <col width="15" customWidth="1" min="9" max="9"/>
    <col width="10" customWidth="1" min="10" max="10"/>
    <col width="46" customWidth="1" min="11" max="11"/>
  </cols>
  <sheetData>
    <row r="1">
      <c r="A1" s="10" t="inlineStr">
        <is>
          <t>2026年9月度　月次生産計画（記入用）</t>
        </is>
      </c>
    </row>
    <row r="2">
      <c r="A2" s="8" t="inlineStr">
        <is>
          <t>2026年9月　稼働日数 20日　／　全体の実効稼働日数 19.5日（9月30日は実地棚卸のため半日）</t>
        </is>
      </c>
    </row>
    <row r="4">
      <c r="A4" s="11" t="inlineStr">
        <is>
          <t>ライン</t>
        </is>
      </c>
      <c r="B4" s="11" t="inlineStr">
        <is>
          <t>ライン名称</t>
        </is>
      </c>
      <c r="C4" s="11" t="inlineStr">
        <is>
          <t>機種</t>
        </is>
      </c>
      <c r="D4" s="11" t="inlineStr">
        <is>
          <t>品名</t>
        </is>
      </c>
      <c r="E4" s="11" t="inlineStr">
        <is>
          <t>シフト</t>
        </is>
      </c>
      <c r="F4" s="11" t="inlineStr">
        <is>
          <t>日当たり能力</t>
        </is>
      </c>
      <c r="G4" s="11" t="inlineStr">
        <is>
          <t>実効稼働日数</t>
        </is>
      </c>
      <c r="H4" s="11" t="inlineStr">
        <is>
          <t>月間能力</t>
        </is>
      </c>
      <c r="I4" s="11" t="inlineStr">
        <is>
          <t>計画数量（記入）</t>
        </is>
      </c>
      <c r="J4" s="11" t="inlineStr">
        <is>
          <t>所要日数</t>
        </is>
      </c>
      <c r="K4" s="11" t="inlineStr">
        <is>
          <t>備考</t>
        </is>
      </c>
    </row>
    <row r="5">
      <c r="A5" s="12" t="inlineStr">
        <is>
          <t>L-01</t>
        </is>
      </c>
      <c r="B5" s="4" t="inlineStr">
        <is>
          <t>リレー組立ライン1系列</t>
        </is>
      </c>
      <c r="C5" s="12" t="inlineStr">
        <is>
          <t>DR-2412-00</t>
        </is>
      </c>
      <c r="D5" s="4" t="inlineStr">
        <is>
          <t>産業用リレー DR-2412形</t>
        </is>
      </c>
      <c r="E5" s="12" t="inlineStr">
        <is>
          <t>2直</t>
        </is>
      </c>
      <c r="F5" s="13" t="n">
        <v>4509</v>
      </c>
      <c r="G5" s="14" t="n">
        <v>19.5</v>
      </c>
      <c r="H5" s="13">
        <f>F5*G5</f>
        <v/>
      </c>
      <c r="I5" s="15" t="n"/>
      <c r="J5" s="16">
        <f>IF(I5="","",I5/F5)</f>
        <v/>
      </c>
      <c r="K5" s="4" t="inlineStr"/>
    </row>
    <row r="6">
      <c r="A6" s="12" t="inlineStr">
        <is>
          <t>L-01</t>
        </is>
      </c>
      <c r="B6" s="4" t="inlineStr">
        <is>
          <t>リレー組立ライン1系列</t>
        </is>
      </c>
      <c r="C6" s="12" t="inlineStr">
        <is>
          <t>DR-2424-00</t>
        </is>
      </c>
      <c r="D6" s="4" t="inlineStr">
        <is>
          <t>産業用リレー DR-2424形</t>
        </is>
      </c>
      <c r="E6" s="12" t="inlineStr">
        <is>
          <t>2直</t>
        </is>
      </c>
      <c r="F6" s="13" t="n">
        <v>4342</v>
      </c>
      <c r="G6" s="14" t="n">
        <v>19.5</v>
      </c>
      <c r="H6" s="13">
        <f>F6*G6</f>
        <v/>
      </c>
      <c r="I6" s="15" t="n"/>
      <c r="J6" s="16">
        <f>IF(I6="","",I6/F6)</f>
        <v/>
      </c>
      <c r="K6" s="4" t="inlineStr"/>
    </row>
    <row r="7">
      <c r="A7" s="12" t="inlineStr">
        <is>
          <t>L-02</t>
        </is>
      </c>
      <c r="B7" s="4" t="inlineStr">
        <is>
          <t>リレー組立ライン2系列</t>
        </is>
      </c>
      <c r="C7" s="12" t="inlineStr">
        <is>
          <t>DR-2412-00</t>
        </is>
      </c>
      <c r="D7" s="4" t="inlineStr">
        <is>
          <t>産業用リレー DR-2412形</t>
        </is>
      </c>
      <c r="E7" s="12" t="inlineStr">
        <is>
          <t>2直</t>
        </is>
      </c>
      <c r="F7" s="13" t="n">
        <v>4440</v>
      </c>
      <c r="G7" s="14" t="n">
        <v>19.5</v>
      </c>
      <c r="H7" s="13">
        <f>F7*G7</f>
        <v/>
      </c>
      <c r="I7" s="15" t="n"/>
      <c r="J7" s="16">
        <f>IF(I7="","",I7/F7)</f>
        <v/>
      </c>
      <c r="K7" s="4" t="inlineStr"/>
    </row>
    <row r="8">
      <c r="A8" s="12" t="inlineStr">
        <is>
          <t>L-02</t>
        </is>
      </c>
      <c r="B8" s="4" t="inlineStr">
        <is>
          <t>リレー組立ライン2系列</t>
        </is>
      </c>
      <c r="C8" s="12" t="inlineStr">
        <is>
          <t>DR-2424-00</t>
        </is>
      </c>
      <c r="D8" s="4" t="inlineStr">
        <is>
          <t>産業用リレー DR-2424形</t>
        </is>
      </c>
      <c r="E8" s="12" t="inlineStr">
        <is>
          <t>2直</t>
        </is>
      </c>
      <c r="F8" s="13" t="n">
        <v>4276</v>
      </c>
      <c r="G8" s="14" t="n">
        <v>19.5</v>
      </c>
      <c r="H8" s="13">
        <f>F8*G8</f>
        <v/>
      </c>
      <c r="I8" s="15" t="n"/>
      <c r="J8" s="16">
        <f>IF(I8="","",I8/F8)</f>
        <v/>
      </c>
      <c r="K8" s="4" t="inlineStr"/>
    </row>
    <row r="9">
      <c r="A9" s="12" t="inlineStr">
        <is>
          <t>L-03</t>
        </is>
      </c>
      <c r="B9" s="4" t="inlineStr">
        <is>
          <t>リレー組立ライン3系列</t>
        </is>
      </c>
      <c r="C9" s="12" t="inlineStr">
        <is>
          <t>DR-2412-00</t>
        </is>
      </c>
      <c r="D9" s="4" t="inlineStr">
        <is>
          <t>産業用リレー DR-2412形</t>
        </is>
      </c>
      <c r="E9" s="12" t="inlineStr">
        <is>
          <t>日勤</t>
        </is>
      </c>
      <c r="F9" s="13" t="n">
        <v>1503</v>
      </c>
      <c r="G9" s="14" t="n">
        <v>19.5</v>
      </c>
      <c r="H9" s="13">
        <f>F9*G9</f>
        <v/>
      </c>
      <c r="I9" s="15" t="n"/>
      <c r="J9" s="16">
        <f>IF(I9="","",I9/F9)</f>
        <v/>
      </c>
      <c r="K9" s="4" t="inlineStr">
        <is>
          <t>最古参。チョコ停が多く可動率が上がらない。更新の稟議は3年連続で見送り</t>
        </is>
      </c>
    </row>
    <row r="10">
      <c r="A10" s="12" t="inlineStr">
        <is>
          <t>L-03</t>
        </is>
      </c>
      <c r="B10" s="4" t="inlineStr">
        <is>
          <t>リレー組立ライン3系列</t>
        </is>
      </c>
      <c r="C10" s="12" t="inlineStr">
        <is>
          <t>DR-2424-00</t>
        </is>
      </c>
      <c r="D10" s="4" t="inlineStr">
        <is>
          <t>産業用リレー DR-2424形</t>
        </is>
      </c>
      <c r="E10" s="12" t="inlineStr">
        <is>
          <t>日勤</t>
        </is>
      </c>
      <c r="F10" s="13" t="n">
        <v>1461</v>
      </c>
      <c r="G10" s="14" t="n">
        <v>19.5</v>
      </c>
      <c r="H10" s="13">
        <f>F10*G10</f>
        <v/>
      </c>
      <c r="I10" s="15" t="n"/>
      <c r="J10" s="16">
        <f>IF(I10="","",I10/F10)</f>
        <v/>
      </c>
      <c r="K10" s="4" t="inlineStr">
        <is>
          <t>最古参。チョコ停が多く可動率が上がらない。更新の稟議は3年連続で見送り</t>
        </is>
      </c>
    </row>
    <row r="11">
      <c r="A11" s="12" t="inlineStr">
        <is>
          <t>L-04</t>
        </is>
      </c>
      <c r="B11" s="4" t="inlineStr">
        <is>
          <t>リレー組立ライン4系列</t>
        </is>
      </c>
      <c r="C11" s="12" t="inlineStr">
        <is>
          <t>DR-2412-00</t>
        </is>
      </c>
      <c r="D11" s="4" t="inlineStr">
        <is>
          <t>産業用リレー DR-2412形</t>
        </is>
      </c>
      <c r="E11" s="12" t="inlineStr">
        <is>
          <t>2直</t>
        </is>
      </c>
      <c r="F11" s="13" t="n">
        <v>4806</v>
      </c>
      <c r="G11" s="14" t="n">
        <v>19.5</v>
      </c>
      <c r="H11" s="13">
        <f>F11*G11</f>
        <v/>
      </c>
      <c r="I11" s="15" t="n"/>
      <c r="J11" s="16">
        <f>IF(I11="","",I11/F11)</f>
        <v/>
      </c>
      <c r="K11" s="4" t="inlineStr"/>
    </row>
    <row r="12">
      <c r="A12" s="12" t="inlineStr">
        <is>
          <t>L-04</t>
        </is>
      </c>
      <c r="B12" s="4" t="inlineStr">
        <is>
          <t>リレー組立ライン4系列</t>
        </is>
      </c>
      <c r="C12" s="12" t="inlineStr">
        <is>
          <t>DR-2424-00</t>
        </is>
      </c>
      <c r="D12" s="4" t="inlineStr">
        <is>
          <t>産業用リレー DR-2424形</t>
        </is>
      </c>
      <c r="E12" s="12" t="inlineStr">
        <is>
          <t>2直</t>
        </is>
      </c>
      <c r="F12" s="13" t="n">
        <v>4621</v>
      </c>
      <c r="G12" s="14" t="n">
        <v>19.5</v>
      </c>
      <c r="H12" s="13">
        <f>F12*G12</f>
        <v/>
      </c>
      <c r="I12" s="15" t="n"/>
      <c r="J12" s="16">
        <f>IF(I12="","",I12/F12)</f>
        <v/>
      </c>
      <c r="K12" s="4" t="inlineStr"/>
    </row>
    <row r="13">
      <c r="A13" s="12" t="inlineStr">
        <is>
          <t>L-05</t>
        </is>
      </c>
      <c r="B13" s="4" t="inlineStr">
        <is>
          <t>リレー組立ライン5系列</t>
        </is>
      </c>
      <c r="C13" s="12" t="inlineStr">
        <is>
          <t>DR-2412-00</t>
        </is>
      </c>
      <c r="D13" s="4" t="inlineStr">
        <is>
          <t>産業用リレー DR-2412形</t>
        </is>
      </c>
      <c r="E13" s="12" t="inlineStr">
        <is>
          <t>日勤</t>
        </is>
      </c>
      <c r="F13" s="13" t="n">
        <v>2482</v>
      </c>
      <c r="G13" s="14" t="n">
        <v>19.5</v>
      </c>
      <c r="H13" s="13">
        <f>F13*G13</f>
        <v/>
      </c>
      <c r="I13" s="15" t="n"/>
      <c r="J13" s="16">
        <f>IF(I13="","",I13/F13)</f>
        <v/>
      </c>
      <c r="K13" s="4" t="inlineStr">
        <is>
          <t>DR-2412専用（機種切替の設定なし）</t>
        </is>
      </c>
    </row>
    <row r="14">
      <c r="A14" s="12" t="inlineStr">
        <is>
          <t>L-06</t>
        </is>
      </c>
      <c r="B14" s="4" t="inlineStr">
        <is>
          <t>リレー組立ライン6系列</t>
        </is>
      </c>
      <c r="C14" s="12" t="inlineStr">
        <is>
          <t>DR-2424-00</t>
        </is>
      </c>
      <c r="D14" s="4" t="inlineStr">
        <is>
          <t>産業用リレー DR-2424形</t>
        </is>
      </c>
      <c r="E14" s="12" t="inlineStr">
        <is>
          <t>日勤</t>
        </is>
      </c>
      <c r="F14" s="13" t="n">
        <v>2353</v>
      </c>
      <c r="G14" s="14" t="n">
        <v>19.5</v>
      </c>
      <c r="H14" s="13">
        <f>F14*G14</f>
        <v/>
      </c>
      <c r="I14" s="15" t="n"/>
      <c r="J14" s="16">
        <f>IF(I14="","",I14/F14)</f>
        <v/>
      </c>
      <c r="K14" s="4" t="inlineStr">
        <is>
          <t>DR-2424専用</t>
        </is>
      </c>
    </row>
    <row r="15">
      <c r="A15" s="12" t="inlineStr">
        <is>
          <t>L-07</t>
        </is>
      </c>
      <c r="B15" s="4" t="inlineStr">
        <is>
          <t>リレー組立ライン7系列</t>
        </is>
      </c>
      <c r="C15" s="12" t="inlineStr">
        <is>
          <t>DR-2412-00</t>
        </is>
      </c>
      <c r="D15" s="4" t="inlineStr">
        <is>
          <t>産業用リレー DR-2412形</t>
        </is>
      </c>
      <c r="E15" s="12" t="inlineStr">
        <is>
          <t>日勤</t>
        </is>
      </c>
      <c r="F15" s="13" t="n">
        <v>2037</v>
      </c>
      <c r="G15" s="14" t="n">
        <v>19.5</v>
      </c>
      <c r="H15" s="13">
        <f>F15*G15</f>
        <v/>
      </c>
      <c r="I15" s="15" t="n"/>
      <c r="J15" s="16">
        <f>IF(I15="","",I15/F15)</f>
        <v/>
      </c>
      <c r="K15" s="4" t="inlineStr">
        <is>
          <t>近隣住宅への騒音対策で20時以降は停止。2直に組めない（2018年の住民要望・総務部合意）</t>
        </is>
      </c>
    </row>
    <row r="16">
      <c r="A16" s="12" t="inlineStr">
        <is>
          <t>L-07</t>
        </is>
      </c>
      <c r="B16" s="4" t="inlineStr">
        <is>
          <t>リレー組立ライン7系列</t>
        </is>
      </c>
      <c r="C16" s="12" t="inlineStr">
        <is>
          <t>DR-2424-00</t>
        </is>
      </c>
      <c r="D16" s="4" t="inlineStr">
        <is>
          <t>産業用リレー DR-2424形</t>
        </is>
      </c>
      <c r="E16" s="12" t="inlineStr">
        <is>
          <t>日勤</t>
        </is>
      </c>
      <c r="F16" s="13" t="n">
        <v>1967</v>
      </c>
      <c r="G16" s="14" t="n">
        <v>19.5</v>
      </c>
      <c r="H16" s="13">
        <f>F16*G16</f>
        <v/>
      </c>
      <c r="I16" s="15" t="n"/>
      <c r="J16" s="16">
        <f>IF(I16="","",I16/F16)</f>
        <v/>
      </c>
      <c r="K16" s="4" t="inlineStr">
        <is>
          <t>近隣住宅への騒音対策で20時以降は停止。2直に組めない（2018年の住民要望・総務部合意）</t>
        </is>
      </c>
    </row>
    <row r="17">
      <c r="A17" s="12" t="inlineStr">
        <is>
          <t>L-08</t>
        </is>
      </c>
      <c r="B17" s="4" t="inlineStr">
        <is>
          <t>リレー組立ライン8系列（高容量形専用）</t>
        </is>
      </c>
      <c r="C17" s="12" t="inlineStr">
        <is>
          <t>DR-2412-H0</t>
        </is>
      </c>
      <c r="D17" s="4" t="inlineStr">
        <is>
          <t>産業用リレー DR-2412H形</t>
        </is>
      </c>
      <c r="E17" s="12" t="inlineStr">
        <is>
          <t>日勤</t>
        </is>
      </c>
      <c r="F17" s="13" t="n">
        <v>1238</v>
      </c>
      <c r="G17" s="14" t="n">
        <v>19.5</v>
      </c>
      <c r="H17" s="13">
        <f>F17*G17</f>
        <v/>
      </c>
      <c r="I17" s="15" t="n"/>
      <c r="J17" s="16">
        <f>IF(I17="","",I17/F17)</f>
        <v/>
      </c>
      <c r="K17" s="4" t="inlineStr">
        <is>
          <t>接点の溶着調整がシビア。立上げ後30分は全数検査（作業標準SOP-A08）</t>
        </is>
      </c>
    </row>
    <row r="18">
      <c r="A18" s="12" t="inlineStr">
        <is>
          <t>L-09</t>
        </is>
      </c>
      <c r="B18" s="4" t="inlineStr">
        <is>
          <t>電磁弁組立ライン1系列</t>
        </is>
      </c>
      <c r="C18" s="12" t="inlineStr">
        <is>
          <t>SV-1030-00</t>
        </is>
      </c>
      <c r="D18" s="4" t="inlineStr">
        <is>
          <t>小型電磁弁 SV-1030形</t>
        </is>
      </c>
      <c r="E18" s="12" t="inlineStr">
        <is>
          <t>2直</t>
        </is>
      </c>
      <c r="F18" s="13" t="n">
        <v>1461</v>
      </c>
      <c r="G18" s="14" t="n">
        <v>19.5</v>
      </c>
      <c r="H18" s="13">
        <f>F18*G18</f>
        <v/>
      </c>
      <c r="I18" s="15" t="n"/>
      <c r="J18" s="16">
        <f>IF(I18="","",I18/F18)</f>
        <v/>
      </c>
      <c r="K18" s="4" t="inlineStr"/>
    </row>
    <row r="19">
      <c r="A19" s="12" t="inlineStr">
        <is>
          <t>L-10</t>
        </is>
      </c>
      <c r="B19" s="4" t="inlineStr">
        <is>
          <t>電磁弁組立ライン2系列</t>
        </is>
      </c>
      <c r="C19" s="12" t="inlineStr">
        <is>
          <t>SV-1030-00</t>
        </is>
      </c>
      <c r="D19" s="4" t="inlineStr">
        <is>
          <t>小型電磁弁 SV-1030形</t>
        </is>
      </c>
      <c r="E19" s="12" t="inlineStr">
        <is>
          <t>日勤</t>
        </is>
      </c>
      <c r="F19" s="13" t="n">
        <v>661</v>
      </c>
      <c r="G19" s="14" t="n">
        <v>19.5</v>
      </c>
      <c r="H19" s="13">
        <f>F19*G19</f>
        <v/>
      </c>
      <c r="I19" s="15" t="n"/>
      <c r="J19" s="16">
        <f>IF(I19="","",I19/F19)</f>
        <v/>
      </c>
      <c r="K19" s="4" t="inlineStr"/>
    </row>
    <row r="20">
      <c r="A20" s="12" t="inlineStr">
        <is>
          <t>L-10</t>
        </is>
      </c>
      <c r="B20" s="4" t="inlineStr">
        <is>
          <t>電磁弁組立ライン2系列</t>
        </is>
      </c>
      <c r="C20" s="12" t="inlineStr">
        <is>
          <t>SV-1050-00</t>
        </is>
      </c>
      <c r="D20" s="4" t="inlineStr">
        <is>
          <t>小型電磁弁 SV-1050形</t>
        </is>
      </c>
      <c r="E20" s="12" t="inlineStr">
        <is>
          <t>日勤</t>
        </is>
      </c>
      <c r="F20" s="13" t="n">
        <v>535</v>
      </c>
      <c r="G20" s="14" t="n">
        <v>19.5</v>
      </c>
      <c r="H20" s="13">
        <f>F20*G20</f>
        <v/>
      </c>
      <c r="I20" s="15" t="n"/>
      <c r="J20" s="16">
        <f>IF(I20="","",I20/F20)</f>
        <v/>
      </c>
      <c r="K20" s="4" t="inlineStr"/>
    </row>
    <row r="21">
      <c r="A21" s="12" t="inlineStr">
        <is>
          <t>L-11</t>
        </is>
      </c>
      <c r="B21" s="4" t="inlineStr">
        <is>
          <t>電磁弁組立ライン3系列</t>
        </is>
      </c>
      <c r="C21" s="12" t="inlineStr">
        <is>
          <t>SV-1050-00</t>
        </is>
      </c>
      <c r="D21" s="4" t="inlineStr">
        <is>
          <t>小型電磁弁 SV-1050形</t>
        </is>
      </c>
      <c r="E21" s="12" t="inlineStr">
        <is>
          <t>2直</t>
        </is>
      </c>
      <c r="F21" s="13" t="n">
        <v>1108</v>
      </c>
      <c r="G21" s="14" t="n">
        <v>19.5</v>
      </c>
      <c r="H21" s="13">
        <f>F21*G21</f>
        <v/>
      </c>
      <c r="I21" s="15" t="n"/>
      <c r="J21" s="16">
        <f>IF(I21="","",I21/F21)</f>
        <v/>
      </c>
      <c r="K21" s="4" t="inlineStr">
        <is>
          <t>省電力形(SV-1050-S1)の専用治具J-118は全社に1セットのみ。S1はこのラインでしか流せない</t>
        </is>
      </c>
    </row>
    <row r="22">
      <c r="A22" s="12" t="inlineStr">
        <is>
          <t>L-11</t>
        </is>
      </c>
      <c r="B22" s="4" t="inlineStr">
        <is>
          <t>電磁弁組立ライン3系列</t>
        </is>
      </c>
      <c r="C22" s="12" t="inlineStr">
        <is>
          <t>SV-1050-S1</t>
        </is>
      </c>
      <c r="D22" s="4" t="inlineStr">
        <is>
          <t>小型電磁弁 SV-1050S形</t>
        </is>
      </c>
      <c r="E22" s="12" t="inlineStr">
        <is>
          <t>2直</t>
        </is>
      </c>
      <c r="F22" s="13" t="n">
        <v>826</v>
      </c>
      <c r="G22" s="14" t="n">
        <v>19.5</v>
      </c>
      <c r="H22" s="13">
        <f>F22*G22</f>
        <v/>
      </c>
      <c r="I22" s="15" t="n"/>
      <c r="J22" s="16">
        <f>IF(I22="","",I22/F22)</f>
        <v/>
      </c>
      <c r="K22" s="4" t="inlineStr">
        <is>
          <t>省電力形(SV-1050-S1)の専用治具J-118は全社に1セットのみ。S1はこのラインでしか流せない</t>
        </is>
      </c>
    </row>
    <row r="23">
      <c r="A23" s="12" t="inlineStr">
        <is>
          <t>L-12</t>
        </is>
      </c>
      <c r="B23" s="4" t="inlineStr">
        <is>
          <t>電磁弁組立ライン4系列</t>
        </is>
      </c>
      <c r="C23" s="12" t="inlineStr">
        <is>
          <t>SV-1050-00</t>
        </is>
      </c>
      <c r="D23" s="4" t="inlineStr">
        <is>
          <t>小型電磁弁 SV-1050形</t>
        </is>
      </c>
      <c r="E23" s="12" t="inlineStr">
        <is>
          <t>日勤</t>
        </is>
      </c>
      <c r="F23" s="13" t="n">
        <v>577</v>
      </c>
      <c r="G23" s="14" t="n">
        <v>19.5</v>
      </c>
      <c r="H23" s="13">
        <f>F23*G23</f>
        <v/>
      </c>
      <c r="I23" s="15" t="n"/>
      <c r="J23" s="16">
        <f>IF(I23="","",I23/F23)</f>
        <v/>
      </c>
      <c r="K23" s="4" t="inlineStr"/>
    </row>
    <row r="24">
      <c r="A24" s="12" t="inlineStr">
        <is>
          <t>L-13</t>
        </is>
      </c>
      <c r="B24" s="4" t="inlineStr">
        <is>
          <t>電磁弁組立ライン5系列</t>
        </is>
      </c>
      <c r="C24" s="12" t="inlineStr">
        <is>
          <t>SV-1030-00</t>
        </is>
      </c>
      <c r="D24" s="4" t="inlineStr">
        <is>
          <t>小型電磁弁 SV-1030形</t>
        </is>
      </c>
      <c r="E24" s="12" t="inlineStr">
        <is>
          <t>日勤</t>
        </is>
      </c>
      <c r="F24" s="13" t="n">
        <v>568</v>
      </c>
      <c r="G24" s="14" t="n">
        <v>19.5</v>
      </c>
      <c r="H24" s="13">
        <f>F24*G24</f>
        <v/>
      </c>
      <c r="I24" s="15" t="n"/>
      <c r="J24" s="16">
        <f>IF(I24="","",I24/F24)</f>
        <v/>
      </c>
      <c r="K24" s="4" t="inlineStr">
        <is>
          <t>半自動。人が3人つく</t>
        </is>
      </c>
    </row>
    <row r="25">
      <c r="A25" s="12" t="inlineStr">
        <is>
          <t>L-13</t>
        </is>
      </c>
      <c r="B25" s="4" t="inlineStr">
        <is>
          <t>電磁弁組立ライン5系列</t>
        </is>
      </c>
      <c r="C25" s="12" t="inlineStr">
        <is>
          <t>SV-1050-00</t>
        </is>
      </c>
      <c r="D25" s="4" t="inlineStr">
        <is>
          <t>小型電磁弁 SV-1050形</t>
        </is>
      </c>
      <c r="E25" s="12" t="inlineStr">
        <is>
          <t>日勤</t>
        </is>
      </c>
      <c r="F25" s="13" t="n">
        <v>469</v>
      </c>
      <c r="G25" s="14" t="n">
        <v>19.5</v>
      </c>
      <c r="H25" s="13">
        <f>F25*G25</f>
        <v/>
      </c>
      <c r="I25" s="15" t="n"/>
      <c r="J25" s="16">
        <f>IF(I25="","",I25/F25)</f>
        <v/>
      </c>
      <c r="K25" s="4" t="inlineStr">
        <is>
          <t>半自動。人が3人つく</t>
        </is>
      </c>
    </row>
    <row r="26">
      <c r="A26" s="12" t="inlineStr">
        <is>
          <t>L-14</t>
        </is>
      </c>
      <c r="B26" s="4" t="inlineStr">
        <is>
          <t>電磁弁組立ライン6系列</t>
        </is>
      </c>
      <c r="C26" s="12" t="inlineStr">
        <is>
          <t>SV-1050-00</t>
        </is>
      </c>
      <c r="D26" s="4" t="inlineStr">
        <is>
          <t>小型電磁弁 SV-1050形</t>
        </is>
      </c>
      <c r="E26" s="12" t="inlineStr">
        <is>
          <t>日勤</t>
        </is>
      </c>
      <c r="F26" s="13" t="n">
        <v>605</v>
      </c>
      <c r="G26" s="14" t="n">
        <v>19.5</v>
      </c>
      <c r="H26" s="13">
        <f>F26*G26</f>
        <v/>
      </c>
      <c r="I26" s="15" t="n"/>
      <c r="J26" s="16">
        <f>IF(I26="","",I26/F26)</f>
        <v/>
      </c>
      <c r="K26" s="4" t="inlineStr"/>
    </row>
    <row r="27">
      <c r="A27" s="12" t="inlineStr">
        <is>
          <t>L-15</t>
        </is>
      </c>
      <c r="B27" s="4" t="inlineStr">
        <is>
          <t>センサ組立ライン1系列</t>
        </is>
      </c>
      <c r="C27" s="12" t="inlineStr">
        <is>
          <t>DP-6010-00</t>
        </is>
      </c>
      <c r="D27" s="4" t="inlineStr">
        <is>
          <t>圧力センサ DP-6010形</t>
        </is>
      </c>
      <c r="E27" s="12" t="inlineStr">
        <is>
          <t>日勤</t>
        </is>
      </c>
      <c r="F27" s="13" t="n">
        <v>122</v>
      </c>
      <c r="G27" s="14" t="n">
        <v>19.5</v>
      </c>
      <c r="H27" s="13">
        <f>F27*G27</f>
        <v/>
      </c>
      <c r="I27" s="15" t="n"/>
      <c r="J27" s="16">
        <f>IF(I27="","",I27/F27)</f>
        <v/>
      </c>
      <c r="K27" s="4" t="inlineStr">
        <is>
          <t>クリーンブース内（クラス10000）。入室前の更衣に1人15分</t>
        </is>
      </c>
    </row>
    <row r="28">
      <c r="A28" s="12" t="inlineStr">
        <is>
          <t>L-16</t>
        </is>
      </c>
      <c r="B28" s="4" t="inlineStr">
        <is>
          <t>センサ組立ライン2系列（防爆対応）</t>
        </is>
      </c>
      <c r="C28" s="12" t="inlineStr">
        <is>
          <t>DP-6100-00</t>
        </is>
      </c>
      <c r="D28" s="4" t="inlineStr">
        <is>
          <t>圧力センサ DP-6100形</t>
        </is>
      </c>
      <c r="E28" s="12" t="inlineStr">
        <is>
          <t>日勤</t>
        </is>
      </c>
      <c r="F28" s="13" t="n">
        <v>100</v>
      </c>
      <c r="G28" s="14" t="n">
        <v>19.5</v>
      </c>
      <c r="H28" s="13">
        <f>F28*G28</f>
        <v/>
      </c>
      <c r="I28" s="15" t="n"/>
      <c r="J28" s="16">
        <f>IF(I28="","",I28/F28)</f>
        <v/>
      </c>
      <c r="K28" s="4" t="inlineStr">
        <is>
          <t>防爆形(DP-6100-E1)を流せる唯一のライン。締付トルクの自動記録装置つき。記録は10年保存（型式検定の条件）</t>
        </is>
      </c>
    </row>
    <row r="29">
      <c r="A29" s="12" t="inlineStr">
        <is>
          <t>L-16</t>
        </is>
      </c>
      <c r="B29" s="4" t="inlineStr">
        <is>
          <t>センサ組立ライン2系列（防爆対応）</t>
        </is>
      </c>
      <c r="C29" s="12" t="inlineStr">
        <is>
          <t>DP-6100-E1</t>
        </is>
      </c>
      <c r="D29" s="4" t="inlineStr">
        <is>
          <t>圧力センサ DP-6100E形</t>
        </is>
      </c>
      <c r="E29" s="12" t="inlineStr">
        <is>
          <t>日勤</t>
        </is>
      </c>
      <c r="F29" s="13" t="n">
        <v>35</v>
      </c>
      <c r="G29" s="14" t="n">
        <v>19.5</v>
      </c>
      <c r="H29" s="13">
        <f>F29*G29</f>
        <v/>
      </c>
      <c r="I29" s="15" t="n"/>
      <c r="J29" s="16">
        <f>IF(I29="","",I29/F29)</f>
        <v/>
      </c>
      <c r="K29" s="4" t="inlineStr">
        <is>
          <t>防爆形(DP-6100-E1)を流せる唯一のライン。締付トルクの自動記録装置つき。記録は10年保存（型式検定の条件）</t>
        </is>
      </c>
    </row>
    <row r="30">
      <c r="A30" s="12" t="inlineStr">
        <is>
          <t>L-17</t>
        </is>
      </c>
      <c r="B30" s="4" t="inlineStr">
        <is>
          <t>センサ組立ライン3系列</t>
        </is>
      </c>
      <c r="C30" s="12" t="inlineStr">
        <is>
          <t>DP-6010-00</t>
        </is>
      </c>
      <c r="D30" s="4" t="inlineStr">
        <is>
          <t>圧力センサ DP-6010形</t>
        </is>
      </c>
      <c r="E30" s="12" t="inlineStr">
        <is>
          <t>日勤</t>
        </is>
      </c>
      <c r="F30" s="13" t="n">
        <v>118</v>
      </c>
      <c r="G30" s="14" t="n">
        <v>19.5</v>
      </c>
      <c r="H30" s="13">
        <f>F30*G30</f>
        <v/>
      </c>
      <c r="I30" s="15" t="n"/>
      <c r="J30" s="16">
        <f>IF(I30="","",I30/F30)</f>
        <v/>
      </c>
      <c r="K30" s="4" t="inlineStr"/>
    </row>
    <row r="31">
      <c r="A31" s="12" t="inlineStr">
        <is>
          <t>L-17</t>
        </is>
      </c>
      <c r="B31" s="4" t="inlineStr">
        <is>
          <t>センサ組立ライン3系列</t>
        </is>
      </c>
      <c r="C31" s="12" t="inlineStr">
        <is>
          <t>DP-6100-00</t>
        </is>
      </c>
      <c r="D31" s="4" t="inlineStr">
        <is>
          <t>圧力センサ DP-6100形</t>
        </is>
      </c>
      <c r="E31" s="12" t="inlineStr">
        <is>
          <t>日勤</t>
        </is>
      </c>
      <c r="F31" s="13" t="n">
        <v>102</v>
      </c>
      <c r="G31" s="14" t="n">
        <v>19.5</v>
      </c>
      <c r="H31" s="13">
        <f>F31*G31</f>
        <v/>
      </c>
      <c r="I31" s="15" t="n"/>
      <c r="J31" s="16">
        <f>IF(I31="","",I31/F31)</f>
        <v/>
      </c>
      <c r="K31" s="4" t="inlineStr"/>
    </row>
    <row r="32">
      <c r="A32" s="12" t="inlineStr">
        <is>
          <t>L-18</t>
        </is>
      </c>
      <c r="B32" s="4" t="inlineStr">
        <is>
          <t>センサ組立ライン4系列</t>
        </is>
      </c>
      <c r="C32" s="12" t="inlineStr">
        <is>
          <t>DP-6010-00</t>
        </is>
      </c>
      <c r="D32" s="4" t="inlineStr">
        <is>
          <t>圧力センサ DP-6010形</t>
        </is>
      </c>
      <c r="E32" s="12" t="inlineStr">
        <is>
          <t>日勤</t>
        </is>
      </c>
      <c r="F32" s="13" t="n">
        <v>141</v>
      </c>
      <c r="G32" s="14" t="n">
        <v>19.5</v>
      </c>
      <c r="H32" s="13">
        <f>F32*G32</f>
        <v/>
      </c>
      <c r="I32" s="15" t="n"/>
      <c r="J32" s="16">
        <f>IF(I32="","",I32/F32)</f>
        <v/>
      </c>
      <c r="K32" s="4" t="inlineStr">
        <is>
          <t>自動化率が高く1人で回せる</t>
        </is>
      </c>
    </row>
    <row r="33">
      <c r="A33" s="12" t="inlineStr">
        <is>
          <t>L-19</t>
        </is>
      </c>
      <c r="B33" s="4" t="inlineStr">
        <is>
          <t>センサ組立ライン5系列</t>
        </is>
      </c>
      <c r="C33" s="12" t="inlineStr">
        <is>
          <t>DP-6100-00</t>
        </is>
      </c>
      <c r="D33" s="4" t="inlineStr">
        <is>
          <t>圧力センサ DP-6100形</t>
        </is>
      </c>
      <c r="E33" s="12" t="inlineStr">
        <is>
          <t>日勤</t>
        </is>
      </c>
      <c r="F33" s="13" t="n">
        <v>83</v>
      </c>
      <c r="G33" s="14" t="n">
        <v>19.5</v>
      </c>
      <c r="H33" s="13">
        <f>F33*G33</f>
        <v/>
      </c>
      <c r="I33" s="15" t="n"/>
      <c r="J33" s="16">
        <f>IF(I33="","",I33/F33)</f>
        <v/>
      </c>
      <c r="K33" s="4" t="inlineStr"/>
    </row>
    <row r="34">
      <c r="A34" s="12" t="inlineStr">
        <is>
          <t>L-20</t>
        </is>
      </c>
      <c r="B34" s="4" t="inlineStr">
        <is>
          <t>コネクタ組立ライン1系列</t>
        </is>
      </c>
      <c r="C34" s="12" t="inlineStr">
        <is>
          <t>DC-8008-00</t>
        </is>
      </c>
      <c r="D34" s="4" t="inlineStr">
        <is>
          <t>車載コネクタ DC-8008形</t>
        </is>
      </c>
      <c r="E34" s="12" t="inlineStr">
        <is>
          <t>3直</t>
        </is>
      </c>
      <c r="F34" s="13" t="n">
        <v>20251</v>
      </c>
      <c r="G34" s="14" t="n">
        <v>19.5</v>
      </c>
      <c r="H34" s="13">
        <f>F34*G34</f>
        <v/>
      </c>
      <c r="I34" s="15" t="n"/>
      <c r="J34" s="16">
        <f>IF(I34="","",I34/F34)</f>
        <v/>
      </c>
      <c r="K34" s="4" t="inlineStr"/>
    </row>
    <row r="35">
      <c r="A35" s="12" t="inlineStr">
        <is>
          <t>L-21</t>
        </is>
      </c>
      <c r="B35" s="4" t="inlineStr">
        <is>
          <t>コネクタ組立ライン2系列</t>
        </is>
      </c>
      <c r="C35" s="12" t="inlineStr">
        <is>
          <t>DC-8008-00</t>
        </is>
      </c>
      <c r="D35" s="4" t="inlineStr">
        <is>
          <t>車載コネクタ DC-8008形</t>
        </is>
      </c>
      <c r="E35" s="12" t="inlineStr">
        <is>
          <t>3直</t>
        </is>
      </c>
      <c r="F35" s="13" t="n">
        <v>18918</v>
      </c>
      <c r="G35" s="14" t="n">
        <v>19.5</v>
      </c>
      <c r="H35" s="13">
        <f>F35*G35</f>
        <v/>
      </c>
      <c r="I35" s="15" t="n"/>
      <c r="J35" s="16">
        <f>IF(I35="","",I35/F35)</f>
        <v/>
      </c>
      <c r="K35" s="4" t="inlineStr">
        <is>
          <t>時差自動車工業向け専用枠。カンバン日次納入のため計画変更で止められない</t>
        </is>
      </c>
    </row>
    <row r="36">
      <c r="A36" s="12" t="inlineStr">
        <is>
          <t>L-21</t>
        </is>
      </c>
      <c r="B36" s="4" t="inlineStr">
        <is>
          <t>コネクタ組立ライン2系列</t>
        </is>
      </c>
      <c r="C36" s="12" t="inlineStr">
        <is>
          <t>DC-8016-00</t>
        </is>
      </c>
      <c r="D36" s="4" t="inlineStr">
        <is>
          <t>車載コネクタ DC-8016形</t>
        </is>
      </c>
      <c r="E36" s="12" t="inlineStr">
        <is>
          <t>3直</t>
        </is>
      </c>
      <c r="F36" s="13" t="n">
        <v>12612</v>
      </c>
      <c r="G36" s="14" t="n">
        <v>19.5</v>
      </c>
      <c r="H36" s="13">
        <f>F36*G36</f>
        <v/>
      </c>
      <c r="I36" s="15" t="n"/>
      <c r="J36" s="16">
        <f>IF(I36="","",I36/F36)</f>
        <v/>
      </c>
      <c r="K36" s="4" t="inlineStr">
        <is>
          <t>時差自動車工業向け専用枠。カンバン日次納入のため計画変更で止められない</t>
        </is>
      </c>
    </row>
    <row r="37">
      <c r="A37" s="12" t="inlineStr">
        <is>
          <t>L-22</t>
        </is>
      </c>
      <c r="B37" s="4" t="inlineStr">
        <is>
          <t>コネクタ組立ライン3系列</t>
        </is>
      </c>
      <c r="C37" s="12" t="inlineStr">
        <is>
          <t>DC-8016-00</t>
        </is>
      </c>
      <c r="D37" s="4" t="inlineStr">
        <is>
          <t>車載コネクタ DC-8016形</t>
        </is>
      </c>
      <c r="E37" s="12" t="inlineStr">
        <is>
          <t>3直</t>
        </is>
      </c>
      <c r="F37" s="13" t="n">
        <v>13813</v>
      </c>
      <c r="G37" s="14" t="n">
        <v>19.5</v>
      </c>
      <c r="H37" s="13">
        <f>F37*G37</f>
        <v/>
      </c>
      <c r="I37" s="15" t="n"/>
      <c r="J37" s="16">
        <f>IF(I37="","",I37/F37)</f>
        <v/>
      </c>
      <c r="K37" s="4" t="inlineStr">
        <is>
          <t>時差自動車工業向け専用枠。カンバン日次納入</t>
        </is>
      </c>
    </row>
    <row r="38">
      <c r="A38" s="12" t="inlineStr">
        <is>
          <t>L-23</t>
        </is>
      </c>
      <c r="B38" s="4" t="inlineStr">
        <is>
          <t>コネクタ組立ライン4系列</t>
        </is>
      </c>
      <c r="C38" s="12" t="inlineStr">
        <is>
          <t>DC-8016-00</t>
        </is>
      </c>
      <c r="D38" s="4" t="inlineStr">
        <is>
          <t>車載コネクタ DC-8016形</t>
        </is>
      </c>
      <c r="E38" s="12" t="inlineStr">
        <is>
          <t>3直</t>
        </is>
      </c>
      <c r="F38" s="13" t="n">
        <v>12709</v>
      </c>
      <c r="G38" s="14" t="n">
        <v>19.5</v>
      </c>
      <c r="H38" s="13">
        <f>F38*G38</f>
        <v/>
      </c>
      <c r="I38" s="15" t="n"/>
      <c r="J38" s="16">
        <f>IF(I38="","",I38/F38)</f>
        <v/>
      </c>
      <c r="K38" s="4" t="inlineStr">
        <is>
          <t>時差自動車工業向け専用枠。カンバン日次納入</t>
        </is>
      </c>
    </row>
    <row r="39">
      <c r="A39" s="12" t="inlineStr">
        <is>
          <t>L-24</t>
        </is>
      </c>
      <c r="B39" s="4" t="inlineStr">
        <is>
          <t>コネクタ組立ライン5系列</t>
        </is>
      </c>
      <c r="C39" s="12" t="inlineStr">
        <is>
          <t>DC-8008-00</t>
        </is>
      </c>
      <c r="D39" s="4" t="inlineStr">
        <is>
          <t>車載コネクタ DC-8008形</t>
        </is>
      </c>
      <c r="E39" s="12" t="inlineStr">
        <is>
          <t>2直</t>
        </is>
      </c>
      <c r="F39" s="13" t="n">
        <v>11017</v>
      </c>
      <c r="G39" s="14" t="n">
        <v>19.5</v>
      </c>
      <c r="H39" s="13">
        <f>F39*G39</f>
        <v/>
      </c>
      <c r="I39" s="15" t="n"/>
      <c r="J39" s="16">
        <f>IF(I39="","",I39/F39)</f>
        <v/>
      </c>
      <c r="K39" s="4" t="inlineStr">
        <is>
          <t>市販流通分（大甘商事向け）の受け皿</t>
        </is>
      </c>
    </row>
    <row r="40">
      <c r="A40" s="12" t="inlineStr">
        <is>
          <t>L-24</t>
        </is>
      </c>
      <c r="B40" s="4" t="inlineStr">
        <is>
          <t>コネクタ組立ライン5系列</t>
        </is>
      </c>
      <c r="C40" s="12" t="inlineStr">
        <is>
          <t>DC-8016-00</t>
        </is>
      </c>
      <c r="D40" s="4" t="inlineStr">
        <is>
          <t>車載コネクタ DC-8016形</t>
        </is>
      </c>
      <c r="E40" s="12" t="inlineStr">
        <is>
          <t>2直</t>
        </is>
      </c>
      <c r="F40" s="13" t="n">
        <v>7586</v>
      </c>
      <c r="G40" s="14" t="n">
        <v>19.5</v>
      </c>
      <c r="H40" s="13">
        <f>F40*G40</f>
        <v/>
      </c>
      <c r="I40" s="15" t="n"/>
      <c r="J40" s="16">
        <f>IF(I40="","",I40/F40)</f>
        <v/>
      </c>
      <c r="K40" s="4" t="inlineStr">
        <is>
          <t>市販流通分（大甘商事向け）の受け皿</t>
        </is>
      </c>
    </row>
    <row r="41">
      <c r="A41" s="17" t="inlineStr">
        <is>
          <t>L-25</t>
        </is>
      </c>
      <c r="B41" s="18" t="inlineStr">
        <is>
          <t>コネクタ組立ライン6系列</t>
        </is>
      </c>
      <c r="C41" s="17" t="inlineStr">
        <is>
          <t>DC-8016-00</t>
        </is>
      </c>
      <c r="D41" s="18" t="inlineStr">
        <is>
          <t>車載コネクタ DC-8016形</t>
        </is>
      </c>
      <c r="E41" s="17" t="inlineStr">
        <is>
          <t>2直</t>
        </is>
      </c>
      <c r="F41" s="19" t="n">
        <v>8160</v>
      </c>
      <c r="G41" s="20" t="n">
        <v>9.5</v>
      </c>
      <c r="H41" s="19">
        <f>F41*G41</f>
        <v/>
      </c>
      <c r="I41" s="19" t="n"/>
      <c r="J41" s="21">
        <f>IF(I41="","",I41/F41)</f>
        <v/>
      </c>
      <c r="K41" s="18" t="inlineStr">
        <is>
          <t>【10.0日停止】9月は前半2週が丸ごと使えない。オーバーホールは2年ごと・延期不可（生産技術課）</t>
        </is>
      </c>
    </row>
    <row r="42">
      <c r="A42" s="17" t="inlineStr">
        <is>
          <t>L-25</t>
        </is>
      </c>
      <c r="B42" s="18" t="inlineStr">
        <is>
          <t>コネクタ組立ライン6系列</t>
        </is>
      </c>
      <c r="C42" s="17" t="inlineStr">
        <is>
          <t>DC-8016-W1</t>
        </is>
      </c>
      <c r="D42" s="18" t="inlineStr">
        <is>
          <t>車載コネクタ DC-8016W形</t>
        </is>
      </c>
      <c r="E42" s="17" t="inlineStr">
        <is>
          <t>2直</t>
        </is>
      </c>
      <c r="F42" s="19" t="n">
        <v>6175</v>
      </c>
      <c r="G42" s="20" t="n">
        <v>9.5</v>
      </c>
      <c r="H42" s="19">
        <f>F42*G42</f>
        <v/>
      </c>
      <c r="I42" s="19" t="n"/>
      <c r="J42" s="21">
        <f>IF(I42="","",I42/F42)</f>
        <v/>
      </c>
      <c r="K42" s="18" t="inlineStr">
        <is>
          <t>【10.0日停止】9月は前半2週が丸ごと使えない。オーバーホールは2年ごと・延期不可（生産技術課）</t>
        </is>
      </c>
    </row>
    <row r="43">
      <c r="A43" s="12" t="inlineStr">
        <is>
          <t>L-26</t>
        </is>
      </c>
      <c r="B43" s="4" t="inlineStr">
        <is>
          <t>コネクタ組立ライン7系列（防水形）</t>
        </is>
      </c>
      <c r="C43" s="12" t="inlineStr">
        <is>
          <t>DC-8016-W1</t>
        </is>
      </c>
      <c r="D43" s="4" t="inlineStr">
        <is>
          <t>車載コネクタ DC-8016W形</t>
        </is>
      </c>
      <c r="E43" s="12" t="inlineStr">
        <is>
          <t>2直</t>
        </is>
      </c>
      <c r="F43" s="13" t="n">
        <v>6439</v>
      </c>
      <c r="G43" s="14" t="n">
        <v>19.5</v>
      </c>
      <c r="H43" s="13">
        <f>F43*G43</f>
        <v/>
      </c>
      <c r="I43" s="15" t="n"/>
      <c r="J43" s="16">
        <f>IF(I43="","",I43/F43)</f>
        <v/>
      </c>
      <c r="K43" s="4" t="inlineStr">
        <is>
          <t>2026年4月新設。立上げ中で歩留が計画値98.5%に未達。シールマット挿入部の調整が続いている</t>
        </is>
      </c>
    </row>
    <row r="44">
      <c r="A44" s="12" t="inlineStr">
        <is>
          <t>L-27</t>
        </is>
      </c>
      <c r="B44" s="4" t="inlineStr">
        <is>
          <t>多品種対応ライン1系列</t>
        </is>
      </c>
      <c r="C44" s="12" t="inlineStr">
        <is>
          <t>DR-2412-00</t>
        </is>
      </c>
      <c r="D44" s="4" t="inlineStr">
        <is>
          <t>産業用リレー DR-2412形</t>
        </is>
      </c>
      <c r="E44" s="12" t="inlineStr">
        <is>
          <t>日勤</t>
        </is>
      </c>
      <c r="F44" s="13" t="n">
        <v>1076</v>
      </c>
      <c r="G44" s="14" t="n">
        <v>19.5</v>
      </c>
      <c r="H44" s="13">
        <f>F44*G44</f>
        <v/>
      </c>
      <c r="I44" s="15" t="n"/>
      <c r="J44" s="16">
        <f>IF(I44="","",I44/F44)</f>
        <v/>
      </c>
      <c r="K44" s="4" t="inlineStr">
        <is>
          <t>小ロット・スポット対応。段取が長く、繋ぐと能力が出ない</t>
        </is>
      </c>
    </row>
    <row r="45">
      <c r="A45" s="12" t="inlineStr">
        <is>
          <t>L-27</t>
        </is>
      </c>
      <c r="B45" s="4" t="inlineStr">
        <is>
          <t>多品種対応ライン1系列</t>
        </is>
      </c>
      <c r="C45" s="12" t="inlineStr">
        <is>
          <t>DR-2424-00</t>
        </is>
      </c>
      <c r="D45" s="4" t="inlineStr">
        <is>
          <t>産業用リレー DR-2424形</t>
        </is>
      </c>
      <c r="E45" s="12" t="inlineStr">
        <is>
          <t>日勤</t>
        </is>
      </c>
      <c r="F45" s="13" t="n">
        <v>1047</v>
      </c>
      <c r="G45" s="14" t="n">
        <v>19.5</v>
      </c>
      <c r="H45" s="13">
        <f>F45*G45</f>
        <v/>
      </c>
      <c r="I45" s="15" t="n"/>
      <c r="J45" s="16">
        <f>IF(I45="","",I45/F45)</f>
        <v/>
      </c>
      <c r="K45" s="4" t="inlineStr">
        <is>
          <t>小ロット・スポット対応。段取が長く、繋ぐと能力が出ない</t>
        </is>
      </c>
    </row>
    <row r="46">
      <c r="A46" s="12" t="inlineStr">
        <is>
          <t>L-27</t>
        </is>
      </c>
      <c r="B46" s="4" t="inlineStr">
        <is>
          <t>多品種対応ライン1系列</t>
        </is>
      </c>
      <c r="C46" s="12" t="inlineStr">
        <is>
          <t>DR-2412-H0</t>
        </is>
      </c>
      <c r="D46" s="4" t="inlineStr">
        <is>
          <t>産業用リレー DR-2412H形</t>
        </is>
      </c>
      <c r="E46" s="12" t="inlineStr">
        <is>
          <t>日勤</t>
        </is>
      </c>
      <c r="F46" s="13" t="n">
        <v>745</v>
      </c>
      <c r="G46" s="14" t="n">
        <v>19.5</v>
      </c>
      <c r="H46" s="13">
        <f>F46*G46</f>
        <v/>
      </c>
      <c r="I46" s="15" t="n"/>
      <c r="J46" s="16">
        <f>IF(I46="","",I46/F46)</f>
        <v/>
      </c>
      <c r="K46" s="4" t="inlineStr">
        <is>
          <t>小ロット・スポット対応。段取が長く、繋ぐと能力が出ない</t>
        </is>
      </c>
    </row>
    <row r="47">
      <c r="A47" s="12" t="inlineStr">
        <is>
          <t>L-27</t>
        </is>
      </c>
      <c r="B47" s="4" t="inlineStr">
        <is>
          <t>多品種対応ライン1系列</t>
        </is>
      </c>
      <c r="C47" s="12" t="inlineStr">
        <is>
          <t>SV-1030-00</t>
        </is>
      </c>
      <c r="D47" s="4" t="inlineStr">
        <is>
          <t>小型電磁弁 SV-1030形</t>
        </is>
      </c>
      <c r="E47" s="12" t="inlineStr">
        <is>
          <t>日勤</t>
        </is>
      </c>
      <c r="F47" s="13" t="n">
        <v>352</v>
      </c>
      <c r="G47" s="14" t="n">
        <v>19.5</v>
      </c>
      <c r="H47" s="13">
        <f>F47*G47</f>
        <v/>
      </c>
      <c r="I47" s="15" t="n"/>
      <c r="J47" s="16">
        <f>IF(I47="","",I47/F47)</f>
        <v/>
      </c>
      <c r="K47" s="4" t="inlineStr">
        <is>
          <t>小ロット・スポット対応。段取が長く、繋ぐと能力が出ない</t>
        </is>
      </c>
    </row>
    <row r="48">
      <c r="A48" s="12" t="inlineStr">
        <is>
          <t>L-27</t>
        </is>
      </c>
      <c r="B48" s="4" t="inlineStr">
        <is>
          <t>多品種対応ライン1系列</t>
        </is>
      </c>
      <c r="C48" s="12" t="inlineStr">
        <is>
          <t>SV-1050-00</t>
        </is>
      </c>
      <c r="D48" s="4" t="inlineStr">
        <is>
          <t>小型電磁弁 SV-1050形</t>
        </is>
      </c>
      <c r="E48" s="12" t="inlineStr">
        <is>
          <t>日勤</t>
        </is>
      </c>
      <c r="F48" s="13" t="n">
        <v>285</v>
      </c>
      <c r="G48" s="14" t="n">
        <v>19.5</v>
      </c>
      <c r="H48" s="13">
        <f>F48*G48</f>
        <v/>
      </c>
      <c r="I48" s="15" t="n"/>
      <c r="J48" s="16">
        <f>IF(I48="","",I48/F48)</f>
        <v/>
      </c>
      <c r="K48" s="4" t="inlineStr">
        <is>
          <t>小ロット・スポット対応。段取が長く、繋ぐと能力が出ない</t>
        </is>
      </c>
    </row>
    <row r="49">
      <c r="A49" s="12" t="inlineStr">
        <is>
          <t>L-28</t>
        </is>
      </c>
      <c r="B49" s="4" t="inlineStr">
        <is>
          <t>多品種対応ライン2系列（試作兼用）</t>
        </is>
      </c>
      <c r="C49" s="12" t="inlineStr">
        <is>
          <t>DR-2412-00</t>
        </is>
      </c>
      <c r="D49" s="4" t="inlineStr">
        <is>
          <t>産業用リレー DR-2412形</t>
        </is>
      </c>
      <c r="E49" s="12" t="inlineStr">
        <is>
          <t>日勤</t>
        </is>
      </c>
      <c r="F49" s="13" t="n">
        <v>989</v>
      </c>
      <c r="G49" s="14" t="n">
        <v>19.5</v>
      </c>
      <c r="H49" s="13">
        <f>F49*G49</f>
        <v/>
      </c>
      <c r="I49" s="15" t="n"/>
      <c r="J49" s="16">
        <f>IF(I49="","",I49/F49)</f>
        <v/>
      </c>
      <c r="K49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0">
      <c r="A50" s="12" t="inlineStr">
        <is>
          <t>L-28</t>
        </is>
      </c>
      <c r="B50" s="4" t="inlineStr">
        <is>
          <t>多品種対応ライン2系列（試作兼用）</t>
        </is>
      </c>
      <c r="C50" s="12" t="inlineStr">
        <is>
          <t>DR-2424-00</t>
        </is>
      </c>
      <c r="D50" s="4" t="inlineStr">
        <is>
          <t>産業用リレー DR-2424形</t>
        </is>
      </c>
      <c r="E50" s="12" t="inlineStr">
        <is>
          <t>日勤</t>
        </is>
      </c>
      <c r="F50" s="13" t="n">
        <v>964</v>
      </c>
      <c r="G50" s="14" t="n">
        <v>19.5</v>
      </c>
      <c r="H50" s="13">
        <f>F50*G50</f>
        <v/>
      </c>
      <c r="I50" s="15" t="n"/>
      <c r="J50" s="16">
        <f>IF(I50="","",I50/F50)</f>
        <v/>
      </c>
      <c r="K50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1">
      <c r="A51" s="12" t="inlineStr">
        <is>
          <t>L-28</t>
        </is>
      </c>
      <c r="B51" s="4" t="inlineStr">
        <is>
          <t>多品種対応ライン2系列（試作兼用）</t>
        </is>
      </c>
      <c r="C51" s="12" t="inlineStr">
        <is>
          <t>SV-1030-00</t>
        </is>
      </c>
      <c r="D51" s="4" t="inlineStr">
        <is>
          <t>小型電磁弁 SV-1030形</t>
        </is>
      </c>
      <c r="E51" s="12" t="inlineStr">
        <is>
          <t>日勤</t>
        </is>
      </c>
      <c r="F51" s="13" t="n">
        <v>324</v>
      </c>
      <c r="G51" s="14" t="n">
        <v>19.5</v>
      </c>
      <c r="H51" s="13">
        <f>F51*G51</f>
        <v/>
      </c>
      <c r="I51" s="15" t="n"/>
      <c r="J51" s="16">
        <f>IF(I51="","",I51/F51)</f>
        <v/>
      </c>
      <c r="K51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2">
      <c r="A52" s="12" t="inlineStr">
        <is>
          <t>L-28</t>
        </is>
      </c>
      <c r="B52" s="4" t="inlineStr">
        <is>
          <t>多品種対応ライン2系列（試作兼用）</t>
        </is>
      </c>
      <c r="C52" s="12" t="inlineStr">
        <is>
          <t>SV-1050-00</t>
        </is>
      </c>
      <c r="D52" s="4" t="inlineStr">
        <is>
          <t>小型電磁弁 SV-1050形</t>
        </is>
      </c>
      <c r="E52" s="12" t="inlineStr">
        <is>
          <t>日勤</t>
        </is>
      </c>
      <c r="F52" s="13" t="n">
        <v>261</v>
      </c>
      <c r="G52" s="14" t="n">
        <v>19.5</v>
      </c>
      <c r="H52" s="13">
        <f>F52*G52</f>
        <v/>
      </c>
      <c r="I52" s="15" t="n"/>
      <c r="J52" s="16">
        <f>IF(I52="","",I52/F52)</f>
        <v/>
      </c>
      <c r="K52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3">
      <c r="A53" s="12" t="inlineStr">
        <is>
          <t>L-28</t>
        </is>
      </c>
      <c r="B53" s="4" t="inlineStr">
        <is>
          <t>多品種対応ライン2系列（試作兼用）</t>
        </is>
      </c>
      <c r="C53" s="12" t="inlineStr">
        <is>
          <t>SV-1050-S1</t>
        </is>
      </c>
      <c r="D53" s="4" t="inlineStr">
        <is>
          <t>小型電磁弁 SV-1050S形</t>
        </is>
      </c>
      <c r="E53" s="12" t="inlineStr">
        <is>
          <t>日勤</t>
        </is>
      </c>
      <c r="F53" s="13" t="n">
        <v>213</v>
      </c>
      <c r="G53" s="14" t="n">
        <v>19.5</v>
      </c>
      <c r="H53" s="13">
        <f>F53*G53</f>
        <v/>
      </c>
      <c r="I53" s="15" t="n"/>
      <c r="J53" s="16">
        <f>IF(I53="","",I53/F53)</f>
        <v/>
      </c>
      <c r="K53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4">
      <c r="A54" s="12" t="inlineStr">
        <is>
          <t>L-28</t>
        </is>
      </c>
      <c r="B54" s="4" t="inlineStr">
        <is>
          <t>多品種対応ライン2系列（試作兼用）</t>
        </is>
      </c>
      <c r="C54" s="12" t="inlineStr">
        <is>
          <t>DP-6010-00</t>
        </is>
      </c>
      <c r="D54" s="4" t="inlineStr">
        <is>
          <t>圧力センサ DP-6010形</t>
        </is>
      </c>
      <c r="E54" s="12" t="inlineStr">
        <is>
          <t>日勤</t>
        </is>
      </c>
      <c r="F54" s="13" t="n">
        <v>58</v>
      </c>
      <c r="G54" s="14" t="n">
        <v>19.5</v>
      </c>
      <c r="H54" s="13">
        <f>F54*G54</f>
        <v/>
      </c>
      <c r="I54" s="15" t="n"/>
      <c r="J54" s="16">
        <f>IF(I54="","",I54/F54)</f>
        <v/>
      </c>
      <c r="K54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5">
      <c r="A55" s="12" t="inlineStr">
        <is>
          <t>L-28</t>
        </is>
      </c>
      <c r="B55" s="4" t="inlineStr">
        <is>
          <t>多品種対応ライン2系列（試作兼用）</t>
        </is>
      </c>
      <c r="C55" s="12" t="inlineStr">
        <is>
          <t>DC-8008-00</t>
        </is>
      </c>
      <c r="D55" s="4" t="inlineStr">
        <is>
          <t>車載コネクタ DC-8008形</t>
        </is>
      </c>
      <c r="E55" s="12" t="inlineStr">
        <is>
          <t>日勤</t>
        </is>
      </c>
      <c r="F55" s="13" t="n">
        <v>2211</v>
      </c>
      <c r="G55" s="14" t="n">
        <v>19.5</v>
      </c>
      <c r="H55" s="13">
        <f>F55*G55</f>
        <v/>
      </c>
      <c r="I55" s="15" t="n"/>
      <c r="J55" s="16">
        <f>IF(I55="","",I55/F55)</f>
        <v/>
      </c>
      <c r="K55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6">
      <c r="A56" s="12" t="inlineStr">
        <is>
          <t>L-28</t>
        </is>
      </c>
      <c r="B56" s="4" t="inlineStr">
        <is>
          <t>多品種対応ライン2系列（試作兼用）</t>
        </is>
      </c>
      <c r="C56" s="12" t="inlineStr">
        <is>
          <t>DC-8016-00</t>
        </is>
      </c>
      <c r="D56" s="4" t="inlineStr">
        <is>
          <t>車載コネクタ DC-8016形</t>
        </is>
      </c>
      <c r="E56" s="12" t="inlineStr">
        <is>
          <t>日勤</t>
        </is>
      </c>
      <c r="F56" s="13" t="n">
        <v>1566</v>
      </c>
      <c r="G56" s="14" t="n">
        <v>19.5</v>
      </c>
      <c r="H56" s="13">
        <f>F56*G56</f>
        <v/>
      </c>
      <c r="I56" s="15" t="n"/>
      <c r="J56" s="16">
        <f>IF(I56="","",I56/F56)</f>
        <v/>
      </c>
      <c r="K56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8">
      <c r="D58" s="22" t="inlineStr">
        <is>
          <t>合計</t>
        </is>
      </c>
      <c r="I58" s="23">
        <f>SUM(I5:I56)</f>
        <v/>
      </c>
    </row>
  </sheetData>
  <autoFilter ref="A4:K56"/>
  <pageMargins left="0.75" right="0.75" top="1" bottom="1" header="0.5" footer="0.5"/>
  <pageSetup orientation="landscape" paperSize="12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7" customWidth="1" min="3" max="3"/>
    <col width="6" customWidth="1" min="4" max="4"/>
    <col width="13" customWidth="1" min="5" max="5"/>
    <col width="15" customWidth="1" min="6" max="6"/>
    <col width="13" customWidth="1" min="7" max="7"/>
    <col width="10" customWidth="1" min="8" max="8"/>
    <col width="12" customWidth="1" min="9" max="9"/>
    <col width="60" customWidth="1" min="10" max="10"/>
  </cols>
  <sheetData>
    <row r="1">
      <c r="A1" s="24" t="inlineStr">
        <is>
          <t>2026年9月度　ライン別 負荷率</t>
        </is>
      </c>
    </row>
    <row r="2">
      <c r="A2" s="8" t="inlineStr">
        <is>
          <t>負荷率 ＝ 所要日数の合計 ÷ 実効稼働日数。100%を超えたら割り付けを見直してください。</t>
        </is>
      </c>
    </row>
    <row r="4">
      <c r="A4" s="11" t="inlineStr">
        <is>
          <t>ライン</t>
        </is>
      </c>
      <c r="B4" s="11" t="inlineStr">
        <is>
          <t>ライン名称</t>
        </is>
      </c>
      <c r="C4" s="11" t="inlineStr">
        <is>
          <t>シフト</t>
        </is>
      </c>
      <c r="D4" s="11" t="inlineStr">
        <is>
          <t>要員</t>
        </is>
      </c>
      <c r="E4" s="11" t="inlineStr">
        <is>
          <t>実効稼働日数</t>
        </is>
      </c>
      <c r="F4" s="11" t="inlineStr">
        <is>
          <t>計画数量 合計</t>
        </is>
      </c>
      <c r="G4" s="11" t="inlineStr">
        <is>
          <t>所要日数 合計</t>
        </is>
      </c>
      <c r="H4" s="11" t="inlineStr">
        <is>
          <t>負荷率</t>
        </is>
      </c>
      <c r="I4" s="11" t="inlineStr">
        <is>
          <t>判定</t>
        </is>
      </c>
      <c r="J4" s="11" t="inlineStr">
        <is>
          <t>備考</t>
        </is>
      </c>
    </row>
    <row r="5">
      <c r="A5" s="12" t="inlineStr">
        <is>
          <t>L-01</t>
        </is>
      </c>
      <c r="B5" s="4" t="inlineStr">
        <is>
          <t>リレー組立ライン1系列</t>
        </is>
      </c>
      <c r="C5" s="12" t="inlineStr">
        <is>
          <t>2直</t>
        </is>
      </c>
      <c r="D5" s="12" t="n">
        <v>2</v>
      </c>
      <c r="E5" s="14" t="n">
        <v>19.5</v>
      </c>
      <c r="F5" s="13">
        <f>SUMIF('9月度(記入用)'!$A$5:$A$56,A5,'9月度(記入用)'!$I$5:$I$56)</f>
        <v/>
      </c>
      <c r="G5" s="16">
        <f>SUMIF('9月度(記入用)'!$A$5:$A$56,A5,'9月度(記入用)'!$J$5:$J$56)</f>
        <v/>
      </c>
      <c r="H5" s="25">
        <f>IF(E5=0,"",G5/E5)</f>
        <v/>
      </c>
      <c r="I5" s="12">
        <f>IF(H5="","",IF(H5&gt;1,"能力超過",IF(H5&gt;0.9,"余裕なし","")))</f>
        <v/>
      </c>
      <c r="J5" s="4" t="inlineStr"/>
    </row>
    <row r="6">
      <c r="A6" s="12" t="inlineStr">
        <is>
          <t>L-02</t>
        </is>
      </c>
      <c r="B6" s="4" t="inlineStr">
        <is>
          <t>リレー組立ライン2系列</t>
        </is>
      </c>
      <c r="C6" s="12" t="inlineStr">
        <is>
          <t>2直</t>
        </is>
      </c>
      <c r="D6" s="12" t="n">
        <v>2</v>
      </c>
      <c r="E6" s="14" t="n">
        <v>19.5</v>
      </c>
      <c r="F6" s="13">
        <f>SUMIF('9月度(記入用)'!$A$5:$A$56,A6,'9月度(記入用)'!$I$5:$I$56)</f>
        <v/>
      </c>
      <c r="G6" s="16">
        <f>SUMIF('9月度(記入用)'!$A$5:$A$56,A6,'9月度(記入用)'!$J$5:$J$56)</f>
        <v/>
      </c>
      <c r="H6" s="25">
        <f>IF(E6=0,"",G6/E6)</f>
        <v/>
      </c>
      <c r="I6" s="12">
        <f>IF(H6="","",IF(H6&gt;1,"能力超過",IF(H6&gt;0.9,"余裕なし","")))</f>
        <v/>
      </c>
      <c r="J6" s="4" t="inlineStr"/>
    </row>
    <row r="7">
      <c r="A7" s="12" t="inlineStr">
        <is>
          <t>L-03</t>
        </is>
      </c>
      <c r="B7" s="4" t="inlineStr">
        <is>
          <t>リレー組立ライン3系列</t>
        </is>
      </c>
      <c r="C7" s="12" t="inlineStr">
        <is>
          <t>日勤</t>
        </is>
      </c>
      <c r="D7" s="12" t="n">
        <v>3</v>
      </c>
      <c r="E7" s="14" t="n">
        <v>19.5</v>
      </c>
      <c r="F7" s="13">
        <f>SUMIF('9月度(記入用)'!$A$5:$A$56,A7,'9月度(記入用)'!$I$5:$I$56)</f>
        <v/>
      </c>
      <c r="G7" s="16">
        <f>SUMIF('9月度(記入用)'!$A$5:$A$56,A7,'9月度(記入用)'!$J$5:$J$56)</f>
        <v/>
      </c>
      <c r="H7" s="25">
        <f>IF(E7=0,"",G7/E7)</f>
        <v/>
      </c>
      <c r="I7" s="12">
        <f>IF(H7="","",IF(H7&gt;1,"能力超過",IF(H7&gt;0.9,"余裕なし","")))</f>
        <v/>
      </c>
      <c r="J7" s="4" t="inlineStr">
        <is>
          <t>最古参。チョコ停が多く可動率が上がらない。更新の稟議は3年連続で見送り</t>
        </is>
      </c>
    </row>
    <row r="8">
      <c r="A8" s="12" t="inlineStr">
        <is>
          <t>L-04</t>
        </is>
      </c>
      <c r="B8" s="4" t="inlineStr">
        <is>
          <t>リレー組立ライン4系列</t>
        </is>
      </c>
      <c r="C8" s="12" t="inlineStr">
        <is>
          <t>2直</t>
        </is>
      </c>
      <c r="D8" s="12" t="n">
        <v>2</v>
      </c>
      <c r="E8" s="14" t="n">
        <v>19.5</v>
      </c>
      <c r="F8" s="13">
        <f>SUMIF('9月度(記入用)'!$A$5:$A$56,A8,'9月度(記入用)'!$I$5:$I$56)</f>
        <v/>
      </c>
      <c r="G8" s="16">
        <f>SUMIF('9月度(記入用)'!$A$5:$A$56,A8,'9月度(記入用)'!$J$5:$J$56)</f>
        <v/>
      </c>
      <c r="H8" s="25">
        <f>IF(E8=0,"",G8/E8)</f>
        <v/>
      </c>
      <c r="I8" s="12">
        <f>IF(H8="","",IF(H8&gt;1,"能力超過",IF(H8&gt;0.9,"余裕なし","")))</f>
        <v/>
      </c>
      <c r="J8" s="4" t="inlineStr"/>
    </row>
    <row r="9">
      <c r="A9" s="12" t="inlineStr">
        <is>
          <t>L-05</t>
        </is>
      </c>
      <c r="B9" s="4" t="inlineStr">
        <is>
          <t>リレー組立ライン5系列</t>
        </is>
      </c>
      <c r="C9" s="12" t="inlineStr">
        <is>
          <t>日勤</t>
        </is>
      </c>
      <c r="D9" s="12" t="n">
        <v>1</v>
      </c>
      <c r="E9" s="14" t="n">
        <v>19.5</v>
      </c>
      <c r="F9" s="13">
        <f>SUMIF('9月度(記入用)'!$A$5:$A$56,A9,'9月度(記入用)'!$I$5:$I$56)</f>
        <v/>
      </c>
      <c r="G9" s="16">
        <f>SUMIF('9月度(記入用)'!$A$5:$A$56,A9,'9月度(記入用)'!$J$5:$J$56)</f>
        <v/>
      </c>
      <c r="H9" s="25">
        <f>IF(E9=0,"",G9/E9)</f>
        <v/>
      </c>
      <c r="I9" s="12">
        <f>IF(H9="","",IF(H9&gt;1,"能力超過",IF(H9&gt;0.9,"余裕なし","")))</f>
        <v/>
      </c>
      <c r="J9" s="4" t="inlineStr">
        <is>
          <t>DR-2412専用（機種切替の設定なし）</t>
        </is>
      </c>
    </row>
    <row r="10">
      <c r="A10" s="12" t="inlineStr">
        <is>
          <t>L-06</t>
        </is>
      </c>
      <c r="B10" s="4" t="inlineStr">
        <is>
          <t>リレー組立ライン6系列</t>
        </is>
      </c>
      <c r="C10" s="12" t="inlineStr">
        <is>
          <t>日勤</t>
        </is>
      </c>
      <c r="D10" s="12" t="n">
        <v>1</v>
      </c>
      <c r="E10" s="14" t="n">
        <v>19.5</v>
      </c>
      <c r="F10" s="13">
        <f>SUMIF('9月度(記入用)'!$A$5:$A$56,A10,'9月度(記入用)'!$I$5:$I$56)</f>
        <v/>
      </c>
      <c r="G10" s="16">
        <f>SUMIF('9月度(記入用)'!$A$5:$A$56,A10,'9月度(記入用)'!$J$5:$J$56)</f>
        <v/>
      </c>
      <c r="H10" s="25">
        <f>IF(E10=0,"",G10/E10)</f>
        <v/>
      </c>
      <c r="I10" s="12">
        <f>IF(H10="","",IF(H10&gt;1,"能力超過",IF(H10&gt;0.9,"余裕なし","")))</f>
        <v/>
      </c>
      <c r="J10" s="4" t="inlineStr">
        <is>
          <t>DR-2424専用</t>
        </is>
      </c>
    </row>
    <row r="11">
      <c r="A11" s="12" t="inlineStr">
        <is>
          <t>L-07</t>
        </is>
      </c>
      <c r="B11" s="4" t="inlineStr">
        <is>
          <t>リレー組立ライン7系列</t>
        </is>
      </c>
      <c r="C11" s="12" t="inlineStr">
        <is>
          <t>日勤</t>
        </is>
      </c>
      <c r="D11" s="12" t="n">
        <v>2</v>
      </c>
      <c r="E11" s="14" t="n">
        <v>19.5</v>
      </c>
      <c r="F11" s="13">
        <f>SUMIF('9月度(記入用)'!$A$5:$A$56,A11,'9月度(記入用)'!$I$5:$I$56)</f>
        <v/>
      </c>
      <c r="G11" s="16">
        <f>SUMIF('9月度(記入用)'!$A$5:$A$56,A11,'9月度(記入用)'!$J$5:$J$56)</f>
        <v/>
      </c>
      <c r="H11" s="25">
        <f>IF(E11=0,"",G11/E11)</f>
        <v/>
      </c>
      <c r="I11" s="12">
        <f>IF(H11="","",IF(H11&gt;1,"能力超過",IF(H11&gt;0.9,"余裕なし","")))</f>
        <v/>
      </c>
      <c r="J11" s="4" t="inlineStr">
        <is>
          <t>近隣住宅への騒音対策で20時以降は停止。2直に組めない（2018年の住民要望・総務部合意）</t>
        </is>
      </c>
    </row>
    <row r="12">
      <c r="A12" s="12" t="inlineStr">
        <is>
          <t>L-08</t>
        </is>
      </c>
      <c r="B12" s="4" t="inlineStr">
        <is>
          <t>リレー組立ライン8系列（高容量形専用）</t>
        </is>
      </c>
      <c r="C12" s="12" t="inlineStr">
        <is>
          <t>日勤</t>
        </is>
      </c>
      <c r="D12" s="12" t="n">
        <v>2</v>
      </c>
      <c r="E12" s="14" t="n">
        <v>19.5</v>
      </c>
      <c r="F12" s="13">
        <f>SUMIF('9月度(記入用)'!$A$5:$A$56,A12,'9月度(記入用)'!$I$5:$I$56)</f>
        <v/>
      </c>
      <c r="G12" s="16">
        <f>SUMIF('9月度(記入用)'!$A$5:$A$56,A12,'9月度(記入用)'!$J$5:$J$56)</f>
        <v/>
      </c>
      <c r="H12" s="25">
        <f>IF(E12=0,"",G12/E12)</f>
        <v/>
      </c>
      <c r="I12" s="12">
        <f>IF(H12="","",IF(H12&gt;1,"能力超過",IF(H12&gt;0.9,"余裕なし","")))</f>
        <v/>
      </c>
      <c r="J12" s="4" t="inlineStr">
        <is>
          <t>接点の溶着調整がシビア。立上げ後30分は全数検査（作業標準SOP-A08）</t>
        </is>
      </c>
    </row>
    <row r="13">
      <c r="A13" s="12" t="inlineStr">
        <is>
          <t>L-09</t>
        </is>
      </c>
      <c r="B13" s="4" t="inlineStr">
        <is>
          <t>電磁弁組立ライン1系列</t>
        </is>
      </c>
      <c r="C13" s="12" t="inlineStr">
        <is>
          <t>2直</t>
        </is>
      </c>
      <c r="D13" s="12" t="n">
        <v>2</v>
      </c>
      <c r="E13" s="14" t="n">
        <v>19.5</v>
      </c>
      <c r="F13" s="13">
        <f>SUMIF('9月度(記入用)'!$A$5:$A$56,A13,'9月度(記入用)'!$I$5:$I$56)</f>
        <v/>
      </c>
      <c r="G13" s="16">
        <f>SUMIF('9月度(記入用)'!$A$5:$A$56,A13,'9月度(記入用)'!$J$5:$J$56)</f>
        <v/>
      </c>
      <c r="H13" s="25">
        <f>IF(E13=0,"",G13/E13)</f>
        <v/>
      </c>
      <c r="I13" s="12">
        <f>IF(H13="","",IF(H13&gt;1,"能力超過",IF(H13&gt;0.9,"余裕なし","")))</f>
        <v/>
      </c>
      <c r="J13" s="4" t="inlineStr"/>
    </row>
    <row r="14">
      <c r="A14" s="12" t="inlineStr">
        <is>
          <t>L-10</t>
        </is>
      </c>
      <c r="B14" s="4" t="inlineStr">
        <is>
          <t>電磁弁組立ライン2系列</t>
        </is>
      </c>
      <c r="C14" s="12" t="inlineStr">
        <is>
          <t>日勤</t>
        </is>
      </c>
      <c r="D14" s="12" t="n">
        <v>2</v>
      </c>
      <c r="E14" s="14" t="n">
        <v>19.5</v>
      </c>
      <c r="F14" s="13">
        <f>SUMIF('9月度(記入用)'!$A$5:$A$56,A14,'9月度(記入用)'!$I$5:$I$56)</f>
        <v/>
      </c>
      <c r="G14" s="16">
        <f>SUMIF('9月度(記入用)'!$A$5:$A$56,A14,'9月度(記入用)'!$J$5:$J$56)</f>
        <v/>
      </c>
      <c r="H14" s="25">
        <f>IF(E14=0,"",G14/E14)</f>
        <v/>
      </c>
      <c r="I14" s="12">
        <f>IF(H14="","",IF(H14&gt;1,"能力超過",IF(H14&gt;0.9,"余裕なし","")))</f>
        <v/>
      </c>
      <c r="J14" s="4" t="inlineStr"/>
    </row>
    <row r="15">
      <c r="A15" s="12" t="inlineStr">
        <is>
          <t>L-11</t>
        </is>
      </c>
      <c r="B15" s="4" t="inlineStr">
        <is>
          <t>電磁弁組立ライン3系列</t>
        </is>
      </c>
      <c r="C15" s="12" t="inlineStr">
        <is>
          <t>2直</t>
        </is>
      </c>
      <c r="D15" s="12" t="n">
        <v>2</v>
      </c>
      <c r="E15" s="14" t="n">
        <v>19.5</v>
      </c>
      <c r="F15" s="13">
        <f>SUMIF('9月度(記入用)'!$A$5:$A$56,A15,'9月度(記入用)'!$I$5:$I$56)</f>
        <v/>
      </c>
      <c r="G15" s="16">
        <f>SUMIF('9月度(記入用)'!$A$5:$A$56,A15,'9月度(記入用)'!$J$5:$J$56)</f>
        <v/>
      </c>
      <c r="H15" s="25">
        <f>IF(E15=0,"",G15/E15)</f>
        <v/>
      </c>
      <c r="I15" s="12">
        <f>IF(H15="","",IF(H15&gt;1,"能力超過",IF(H15&gt;0.9,"余裕なし","")))</f>
        <v/>
      </c>
      <c r="J15" s="4" t="inlineStr">
        <is>
          <t>省電力形(SV-1050-S1)の専用治具J-118は全社に1セットのみ。S1はこのラインでしか流せない</t>
        </is>
      </c>
    </row>
    <row r="16">
      <c r="A16" s="12" t="inlineStr">
        <is>
          <t>L-12</t>
        </is>
      </c>
      <c r="B16" s="4" t="inlineStr">
        <is>
          <t>電磁弁組立ライン4系列</t>
        </is>
      </c>
      <c r="C16" s="12" t="inlineStr">
        <is>
          <t>日勤</t>
        </is>
      </c>
      <c r="D16" s="12" t="n">
        <v>2</v>
      </c>
      <c r="E16" s="14" t="n">
        <v>19.5</v>
      </c>
      <c r="F16" s="13">
        <f>SUMIF('9月度(記入用)'!$A$5:$A$56,A16,'9月度(記入用)'!$I$5:$I$56)</f>
        <v/>
      </c>
      <c r="G16" s="16">
        <f>SUMIF('9月度(記入用)'!$A$5:$A$56,A16,'9月度(記入用)'!$J$5:$J$56)</f>
        <v/>
      </c>
      <c r="H16" s="25">
        <f>IF(E16=0,"",G16/E16)</f>
        <v/>
      </c>
      <c r="I16" s="12">
        <f>IF(H16="","",IF(H16&gt;1,"能力超過",IF(H16&gt;0.9,"余裕なし","")))</f>
        <v/>
      </c>
      <c r="J16" s="4" t="inlineStr"/>
    </row>
    <row r="17">
      <c r="A17" s="12" t="inlineStr">
        <is>
          <t>L-13</t>
        </is>
      </c>
      <c r="B17" s="4" t="inlineStr">
        <is>
          <t>電磁弁組立ライン5系列</t>
        </is>
      </c>
      <c r="C17" s="12" t="inlineStr">
        <is>
          <t>日勤</t>
        </is>
      </c>
      <c r="D17" s="12" t="n">
        <v>3</v>
      </c>
      <c r="E17" s="14" t="n">
        <v>19.5</v>
      </c>
      <c r="F17" s="13">
        <f>SUMIF('9月度(記入用)'!$A$5:$A$56,A17,'9月度(記入用)'!$I$5:$I$56)</f>
        <v/>
      </c>
      <c r="G17" s="16">
        <f>SUMIF('9月度(記入用)'!$A$5:$A$56,A17,'9月度(記入用)'!$J$5:$J$56)</f>
        <v/>
      </c>
      <c r="H17" s="25">
        <f>IF(E17=0,"",G17/E17)</f>
        <v/>
      </c>
      <c r="I17" s="12">
        <f>IF(H17="","",IF(H17&gt;1,"能力超過",IF(H17&gt;0.9,"余裕なし","")))</f>
        <v/>
      </c>
      <c r="J17" s="4" t="inlineStr">
        <is>
          <t>半自動。人が3人つく</t>
        </is>
      </c>
    </row>
    <row r="18">
      <c r="A18" s="12" t="inlineStr">
        <is>
          <t>L-14</t>
        </is>
      </c>
      <c r="B18" s="4" t="inlineStr">
        <is>
          <t>電磁弁組立ライン6系列</t>
        </is>
      </c>
      <c r="C18" s="12" t="inlineStr">
        <is>
          <t>日勤</t>
        </is>
      </c>
      <c r="D18" s="12" t="n">
        <v>2</v>
      </c>
      <c r="E18" s="14" t="n">
        <v>19.5</v>
      </c>
      <c r="F18" s="13">
        <f>SUMIF('9月度(記入用)'!$A$5:$A$56,A18,'9月度(記入用)'!$I$5:$I$56)</f>
        <v/>
      </c>
      <c r="G18" s="16">
        <f>SUMIF('9月度(記入用)'!$A$5:$A$56,A18,'9月度(記入用)'!$J$5:$J$56)</f>
        <v/>
      </c>
      <c r="H18" s="25">
        <f>IF(E18=0,"",G18/E18)</f>
        <v/>
      </c>
      <c r="I18" s="12">
        <f>IF(H18="","",IF(H18&gt;1,"能力超過",IF(H18&gt;0.9,"余裕なし","")))</f>
        <v/>
      </c>
      <c r="J18" s="4" t="inlineStr"/>
    </row>
    <row r="19">
      <c r="A19" s="12" t="inlineStr">
        <is>
          <t>L-15</t>
        </is>
      </c>
      <c r="B19" s="4" t="inlineStr">
        <is>
          <t>センサ組立ライン1系列</t>
        </is>
      </c>
      <c r="C19" s="12" t="inlineStr">
        <is>
          <t>日勤</t>
        </is>
      </c>
      <c r="D19" s="12" t="n">
        <v>2</v>
      </c>
      <c r="E19" s="14" t="n">
        <v>19.5</v>
      </c>
      <c r="F19" s="13">
        <f>SUMIF('9月度(記入用)'!$A$5:$A$56,A19,'9月度(記入用)'!$I$5:$I$56)</f>
        <v/>
      </c>
      <c r="G19" s="16">
        <f>SUMIF('9月度(記入用)'!$A$5:$A$56,A19,'9月度(記入用)'!$J$5:$J$56)</f>
        <v/>
      </c>
      <c r="H19" s="25">
        <f>IF(E19=0,"",G19/E19)</f>
        <v/>
      </c>
      <c r="I19" s="12">
        <f>IF(H19="","",IF(H19&gt;1,"能力超過",IF(H19&gt;0.9,"余裕なし","")))</f>
        <v/>
      </c>
      <c r="J19" s="4" t="inlineStr">
        <is>
          <t>クリーンブース内（クラス10000）。入室前の更衣に1人15分</t>
        </is>
      </c>
    </row>
    <row r="20">
      <c r="A20" s="12" t="inlineStr">
        <is>
          <t>L-16</t>
        </is>
      </c>
      <c r="B20" s="4" t="inlineStr">
        <is>
          <t>センサ組立ライン2系列（防爆対応）</t>
        </is>
      </c>
      <c r="C20" s="12" t="inlineStr">
        <is>
          <t>日勤</t>
        </is>
      </c>
      <c r="D20" s="12" t="n">
        <v>2</v>
      </c>
      <c r="E20" s="14" t="n">
        <v>19.5</v>
      </c>
      <c r="F20" s="13">
        <f>SUMIF('9月度(記入用)'!$A$5:$A$56,A20,'9月度(記入用)'!$I$5:$I$56)</f>
        <v/>
      </c>
      <c r="G20" s="16">
        <f>SUMIF('9月度(記入用)'!$A$5:$A$56,A20,'9月度(記入用)'!$J$5:$J$56)</f>
        <v/>
      </c>
      <c r="H20" s="25">
        <f>IF(E20=0,"",G20/E20)</f>
        <v/>
      </c>
      <c r="I20" s="12">
        <f>IF(H20="","",IF(H20&gt;1,"能力超過",IF(H20&gt;0.9,"余裕なし","")))</f>
        <v/>
      </c>
      <c r="J20" s="4" t="inlineStr">
        <is>
          <t>防爆形(DP-6100-E1)を流せる唯一のライン。締付トルクの自動記録装置つき。記録は10年保存（型式検定の条件）</t>
        </is>
      </c>
    </row>
    <row r="21">
      <c r="A21" s="12" t="inlineStr">
        <is>
          <t>L-17</t>
        </is>
      </c>
      <c r="B21" s="4" t="inlineStr">
        <is>
          <t>センサ組立ライン3系列</t>
        </is>
      </c>
      <c r="C21" s="12" t="inlineStr">
        <is>
          <t>日勤</t>
        </is>
      </c>
      <c r="D21" s="12" t="n">
        <v>2</v>
      </c>
      <c r="E21" s="14" t="n">
        <v>19.5</v>
      </c>
      <c r="F21" s="13">
        <f>SUMIF('9月度(記入用)'!$A$5:$A$56,A21,'9月度(記入用)'!$I$5:$I$56)</f>
        <v/>
      </c>
      <c r="G21" s="16">
        <f>SUMIF('9月度(記入用)'!$A$5:$A$56,A21,'9月度(記入用)'!$J$5:$J$56)</f>
        <v/>
      </c>
      <c r="H21" s="25">
        <f>IF(E21=0,"",G21/E21)</f>
        <v/>
      </c>
      <c r="I21" s="12">
        <f>IF(H21="","",IF(H21&gt;1,"能力超過",IF(H21&gt;0.9,"余裕なし","")))</f>
        <v/>
      </c>
      <c r="J21" s="4" t="inlineStr"/>
    </row>
    <row r="22">
      <c r="A22" s="12" t="inlineStr">
        <is>
          <t>L-18</t>
        </is>
      </c>
      <c r="B22" s="4" t="inlineStr">
        <is>
          <t>センサ組立ライン4系列</t>
        </is>
      </c>
      <c r="C22" s="12" t="inlineStr">
        <is>
          <t>日勤</t>
        </is>
      </c>
      <c r="D22" s="12" t="n">
        <v>1</v>
      </c>
      <c r="E22" s="14" t="n">
        <v>19.5</v>
      </c>
      <c r="F22" s="13">
        <f>SUMIF('9月度(記入用)'!$A$5:$A$56,A22,'9月度(記入用)'!$I$5:$I$56)</f>
        <v/>
      </c>
      <c r="G22" s="16">
        <f>SUMIF('9月度(記入用)'!$A$5:$A$56,A22,'9月度(記入用)'!$J$5:$J$56)</f>
        <v/>
      </c>
      <c r="H22" s="25">
        <f>IF(E22=0,"",G22/E22)</f>
        <v/>
      </c>
      <c r="I22" s="12">
        <f>IF(H22="","",IF(H22&gt;1,"能力超過",IF(H22&gt;0.9,"余裕なし","")))</f>
        <v/>
      </c>
      <c r="J22" s="4" t="inlineStr">
        <is>
          <t>自動化率が高く1人で回せる</t>
        </is>
      </c>
    </row>
    <row r="23">
      <c r="A23" s="12" t="inlineStr">
        <is>
          <t>L-19</t>
        </is>
      </c>
      <c r="B23" s="4" t="inlineStr">
        <is>
          <t>センサ組立ライン5系列</t>
        </is>
      </c>
      <c r="C23" s="12" t="inlineStr">
        <is>
          <t>日勤</t>
        </is>
      </c>
      <c r="D23" s="12" t="n">
        <v>2</v>
      </c>
      <c r="E23" s="14" t="n">
        <v>19.5</v>
      </c>
      <c r="F23" s="13">
        <f>SUMIF('9月度(記入用)'!$A$5:$A$56,A23,'9月度(記入用)'!$I$5:$I$56)</f>
        <v/>
      </c>
      <c r="G23" s="16">
        <f>SUMIF('9月度(記入用)'!$A$5:$A$56,A23,'9月度(記入用)'!$J$5:$J$56)</f>
        <v/>
      </c>
      <c r="H23" s="25">
        <f>IF(E23=0,"",G23/E23)</f>
        <v/>
      </c>
      <c r="I23" s="12">
        <f>IF(H23="","",IF(H23&gt;1,"能力超過",IF(H23&gt;0.9,"余裕なし","")))</f>
        <v/>
      </c>
      <c r="J23" s="4" t="inlineStr"/>
    </row>
    <row r="24">
      <c r="A24" s="12" t="inlineStr">
        <is>
          <t>L-20</t>
        </is>
      </c>
      <c r="B24" s="4" t="inlineStr">
        <is>
          <t>コネクタ組立ライン1系列</t>
        </is>
      </c>
      <c r="C24" s="12" t="inlineStr">
        <is>
          <t>3直</t>
        </is>
      </c>
      <c r="D24" s="12" t="n">
        <v>1</v>
      </c>
      <c r="E24" s="14" t="n">
        <v>19.5</v>
      </c>
      <c r="F24" s="13">
        <f>SUMIF('9月度(記入用)'!$A$5:$A$56,A24,'9月度(記入用)'!$I$5:$I$56)</f>
        <v/>
      </c>
      <c r="G24" s="16">
        <f>SUMIF('9月度(記入用)'!$A$5:$A$56,A24,'9月度(記入用)'!$J$5:$J$56)</f>
        <v/>
      </c>
      <c r="H24" s="25">
        <f>IF(E24=0,"",G24/E24)</f>
        <v/>
      </c>
      <c r="I24" s="12">
        <f>IF(H24="","",IF(H24&gt;1,"能力超過",IF(H24&gt;0.9,"余裕なし","")))</f>
        <v/>
      </c>
      <c r="J24" s="4" t="inlineStr"/>
    </row>
    <row r="25">
      <c r="A25" s="12" t="inlineStr">
        <is>
          <t>L-21</t>
        </is>
      </c>
      <c r="B25" s="4" t="inlineStr">
        <is>
          <t>コネクタ組立ライン2系列</t>
        </is>
      </c>
      <c r="C25" s="12" t="inlineStr">
        <is>
          <t>3直</t>
        </is>
      </c>
      <c r="D25" s="12" t="n">
        <v>1</v>
      </c>
      <c r="E25" s="14" t="n">
        <v>19.5</v>
      </c>
      <c r="F25" s="13">
        <f>SUMIF('9月度(記入用)'!$A$5:$A$56,A25,'9月度(記入用)'!$I$5:$I$56)</f>
        <v/>
      </c>
      <c r="G25" s="16">
        <f>SUMIF('9月度(記入用)'!$A$5:$A$56,A25,'9月度(記入用)'!$J$5:$J$56)</f>
        <v/>
      </c>
      <c r="H25" s="25">
        <f>IF(E25=0,"",G25/E25)</f>
        <v/>
      </c>
      <c r="I25" s="12">
        <f>IF(H25="","",IF(H25&gt;1,"能力超過",IF(H25&gt;0.9,"余裕なし","")))</f>
        <v/>
      </c>
      <c r="J25" s="4" t="inlineStr">
        <is>
          <t>時差自動車工業向け専用枠。カンバン日次納入のため計画変更で止められない</t>
        </is>
      </c>
    </row>
    <row r="26">
      <c r="A26" s="12" t="inlineStr">
        <is>
          <t>L-22</t>
        </is>
      </c>
      <c r="B26" s="4" t="inlineStr">
        <is>
          <t>コネクタ組立ライン3系列</t>
        </is>
      </c>
      <c r="C26" s="12" t="inlineStr">
        <is>
          <t>3直</t>
        </is>
      </c>
      <c r="D26" s="12" t="n">
        <v>1</v>
      </c>
      <c r="E26" s="14" t="n">
        <v>19.5</v>
      </c>
      <c r="F26" s="13">
        <f>SUMIF('9月度(記入用)'!$A$5:$A$56,A26,'9月度(記入用)'!$I$5:$I$56)</f>
        <v/>
      </c>
      <c r="G26" s="16">
        <f>SUMIF('9月度(記入用)'!$A$5:$A$56,A26,'9月度(記入用)'!$J$5:$J$56)</f>
        <v/>
      </c>
      <c r="H26" s="25">
        <f>IF(E26=0,"",G26/E26)</f>
        <v/>
      </c>
      <c r="I26" s="12">
        <f>IF(H26="","",IF(H26&gt;1,"能力超過",IF(H26&gt;0.9,"余裕なし","")))</f>
        <v/>
      </c>
      <c r="J26" s="4" t="inlineStr">
        <is>
          <t>時差自動車工業向け専用枠。カンバン日次納入</t>
        </is>
      </c>
    </row>
    <row r="27">
      <c r="A27" s="12" t="inlineStr">
        <is>
          <t>L-23</t>
        </is>
      </c>
      <c r="B27" s="4" t="inlineStr">
        <is>
          <t>コネクタ組立ライン4系列</t>
        </is>
      </c>
      <c r="C27" s="12" t="inlineStr">
        <is>
          <t>3直</t>
        </is>
      </c>
      <c r="D27" s="12" t="n">
        <v>1</v>
      </c>
      <c r="E27" s="14" t="n">
        <v>19.5</v>
      </c>
      <c r="F27" s="13">
        <f>SUMIF('9月度(記入用)'!$A$5:$A$56,A27,'9月度(記入用)'!$I$5:$I$56)</f>
        <v/>
      </c>
      <c r="G27" s="16">
        <f>SUMIF('9月度(記入用)'!$A$5:$A$56,A27,'9月度(記入用)'!$J$5:$J$56)</f>
        <v/>
      </c>
      <c r="H27" s="25">
        <f>IF(E27=0,"",G27/E27)</f>
        <v/>
      </c>
      <c r="I27" s="12">
        <f>IF(H27="","",IF(H27&gt;1,"能力超過",IF(H27&gt;0.9,"余裕なし","")))</f>
        <v/>
      </c>
      <c r="J27" s="4" t="inlineStr">
        <is>
          <t>時差自動車工業向け専用枠。カンバン日次納入</t>
        </is>
      </c>
    </row>
    <row r="28">
      <c r="A28" s="12" t="inlineStr">
        <is>
          <t>L-24</t>
        </is>
      </c>
      <c r="B28" s="4" t="inlineStr">
        <is>
          <t>コネクタ組立ライン5系列</t>
        </is>
      </c>
      <c r="C28" s="12" t="inlineStr">
        <is>
          <t>2直</t>
        </is>
      </c>
      <c r="D28" s="12" t="n">
        <v>1</v>
      </c>
      <c r="E28" s="14" t="n">
        <v>19.5</v>
      </c>
      <c r="F28" s="13">
        <f>SUMIF('9月度(記入用)'!$A$5:$A$56,A28,'9月度(記入用)'!$I$5:$I$56)</f>
        <v/>
      </c>
      <c r="G28" s="16">
        <f>SUMIF('9月度(記入用)'!$A$5:$A$56,A28,'9月度(記入用)'!$J$5:$J$56)</f>
        <v/>
      </c>
      <c r="H28" s="25">
        <f>IF(E28=0,"",G28/E28)</f>
        <v/>
      </c>
      <c r="I28" s="12">
        <f>IF(H28="","",IF(H28&gt;1,"能力超過",IF(H28&gt;0.9,"余裕なし","")))</f>
        <v/>
      </c>
      <c r="J28" s="4" t="inlineStr">
        <is>
          <t>市販流通分（大甘商事向け）の受け皿</t>
        </is>
      </c>
    </row>
    <row r="29">
      <c r="A29" s="12" t="inlineStr">
        <is>
          <t>L-25</t>
        </is>
      </c>
      <c r="B29" s="4" t="inlineStr">
        <is>
          <t>コネクタ組立ライン6系列</t>
        </is>
      </c>
      <c r="C29" s="12" t="inlineStr">
        <is>
          <t>2直</t>
        </is>
      </c>
      <c r="D29" s="12" t="n">
        <v>1</v>
      </c>
      <c r="E29" s="14" t="n">
        <v>9.5</v>
      </c>
      <c r="F29" s="13">
        <f>SUMIF('9月度(記入用)'!$A$5:$A$56,A29,'9月度(記入用)'!$I$5:$I$56)</f>
        <v/>
      </c>
      <c r="G29" s="16">
        <f>SUMIF('9月度(記入用)'!$A$5:$A$56,A29,'9月度(記入用)'!$J$5:$J$56)</f>
        <v/>
      </c>
      <c r="H29" s="25">
        <f>IF(E29=0,"",G29/E29)</f>
        <v/>
      </c>
      <c r="I29" s="12">
        <f>IF(H29="","",IF(H29&gt;1,"能力超過",IF(H29&gt;0.9,"余裕なし","")))</f>
        <v/>
      </c>
      <c r="J29" s="4" t="inlineStr">
        <is>
          <t>9月は前半2週が丸ごと使えない。オーバーホールは2年ごと・延期不可（生産技術課）</t>
        </is>
      </c>
    </row>
    <row r="30">
      <c r="A30" s="12" t="inlineStr">
        <is>
          <t>L-26</t>
        </is>
      </c>
      <c r="B30" s="4" t="inlineStr">
        <is>
          <t>コネクタ組立ライン7系列（防水形）</t>
        </is>
      </c>
      <c r="C30" s="12" t="inlineStr">
        <is>
          <t>2直</t>
        </is>
      </c>
      <c r="D30" s="12" t="n">
        <v>2</v>
      </c>
      <c r="E30" s="14" t="n">
        <v>19.5</v>
      </c>
      <c r="F30" s="13">
        <f>SUMIF('9月度(記入用)'!$A$5:$A$56,A30,'9月度(記入用)'!$I$5:$I$56)</f>
        <v/>
      </c>
      <c r="G30" s="16">
        <f>SUMIF('9月度(記入用)'!$A$5:$A$56,A30,'9月度(記入用)'!$J$5:$J$56)</f>
        <v/>
      </c>
      <c r="H30" s="25">
        <f>IF(E30=0,"",G30/E30)</f>
        <v/>
      </c>
      <c r="I30" s="12">
        <f>IF(H30="","",IF(H30&gt;1,"能力超過",IF(H30&gt;0.9,"余裕なし","")))</f>
        <v/>
      </c>
      <c r="J30" s="4" t="inlineStr">
        <is>
          <t>2026年4月新設。立上げ中で歩留が計画値98.5%に未達。シールマット挿入部の調整が続いている</t>
        </is>
      </c>
    </row>
    <row r="31">
      <c r="A31" s="12" t="inlineStr">
        <is>
          <t>L-27</t>
        </is>
      </c>
      <c r="B31" s="4" t="inlineStr">
        <is>
          <t>多品種対応ライン1系列</t>
        </is>
      </c>
      <c r="C31" s="12" t="inlineStr">
        <is>
          <t>日勤</t>
        </is>
      </c>
      <c r="D31" s="12" t="n">
        <v>3</v>
      </c>
      <c r="E31" s="14" t="n">
        <v>19.5</v>
      </c>
      <c r="F31" s="13">
        <f>SUMIF('9月度(記入用)'!$A$5:$A$56,A31,'9月度(記入用)'!$I$5:$I$56)</f>
        <v/>
      </c>
      <c r="G31" s="16">
        <f>SUMIF('9月度(記入用)'!$A$5:$A$56,A31,'9月度(記入用)'!$J$5:$J$56)</f>
        <v/>
      </c>
      <c r="H31" s="25">
        <f>IF(E31=0,"",G31/E31)</f>
        <v/>
      </c>
      <c r="I31" s="12">
        <f>IF(H31="","",IF(H31&gt;1,"能力超過",IF(H31&gt;0.9,"余裕なし","")))</f>
        <v/>
      </c>
      <c r="J31" s="4" t="inlineStr">
        <is>
          <t>小ロット・スポット対応。段取が長く、繋ぐと能力が出ない</t>
        </is>
      </c>
    </row>
    <row r="32">
      <c r="A32" s="12" t="inlineStr">
        <is>
          <t>L-28</t>
        </is>
      </c>
      <c r="B32" s="4" t="inlineStr">
        <is>
          <t>多品種対応ライン2系列（試作兼用）</t>
        </is>
      </c>
      <c r="C32" s="12" t="inlineStr">
        <is>
          <t>日勤</t>
        </is>
      </c>
      <c r="D32" s="12" t="n">
        <v>3</v>
      </c>
      <c r="E32" s="14" t="n">
        <v>19.5</v>
      </c>
      <c r="F32" s="13">
        <f>SUMIF('9月度(記入用)'!$A$5:$A$56,A32,'9月度(記入用)'!$I$5:$I$56)</f>
        <v/>
      </c>
      <c r="G32" s="16">
        <f>SUMIF('9月度(記入用)'!$A$5:$A$56,A32,'9月度(記入用)'!$J$5:$J$56)</f>
        <v/>
      </c>
      <c r="H32" s="25">
        <f>IF(E32=0,"",G32/E32)</f>
        <v/>
      </c>
      <c r="I32" s="12">
        <f>IF(H32="","",IF(H32&gt;1,"能力超過",IF(H32&gt;0.9,"余裕なし","")))</f>
        <v/>
      </c>
      <c r="J32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</sheetData>
  <conditionalFormatting sqref="H5">
    <cfRule type="cellIs" priority="1" operator="greaterThan" dxfId="0">
      <formula>1</formula>
    </cfRule>
    <cfRule type="cellIs" priority="2" operator="between" dxfId="1">
      <formula>0.9</formula>
      <formula>1</formula>
    </cfRule>
  </conditionalFormatting>
  <conditionalFormatting sqref="H6">
    <cfRule type="cellIs" priority="3" operator="greaterThan" dxfId="0">
      <formula>1</formula>
    </cfRule>
    <cfRule type="cellIs" priority="4" operator="between" dxfId="1">
      <formula>0.9</formula>
      <formula>1</formula>
    </cfRule>
  </conditionalFormatting>
  <conditionalFormatting sqref="H7">
    <cfRule type="cellIs" priority="5" operator="greaterThan" dxfId="0">
      <formula>1</formula>
    </cfRule>
    <cfRule type="cellIs" priority="6" operator="between" dxfId="1">
      <formula>0.9</formula>
      <formula>1</formula>
    </cfRule>
  </conditionalFormatting>
  <conditionalFormatting sqref="H8">
    <cfRule type="cellIs" priority="7" operator="greaterThan" dxfId="0">
      <formula>1</formula>
    </cfRule>
    <cfRule type="cellIs" priority="8" operator="between" dxfId="1">
      <formula>0.9</formula>
      <formula>1</formula>
    </cfRule>
  </conditionalFormatting>
  <conditionalFormatting sqref="H9">
    <cfRule type="cellIs" priority="9" operator="greaterThan" dxfId="0">
      <formula>1</formula>
    </cfRule>
    <cfRule type="cellIs" priority="10" operator="between" dxfId="1">
      <formula>0.9</formula>
      <formula>1</formula>
    </cfRule>
  </conditionalFormatting>
  <conditionalFormatting sqref="H10">
    <cfRule type="cellIs" priority="11" operator="greaterThan" dxfId="0">
      <formula>1</formula>
    </cfRule>
    <cfRule type="cellIs" priority="12" operator="between" dxfId="1">
      <formula>0.9</formula>
      <formula>1</formula>
    </cfRule>
  </conditionalFormatting>
  <conditionalFormatting sqref="H11">
    <cfRule type="cellIs" priority="13" operator="greaterThan" dxfId="0">
      <formula>1</formula>
    </cfRule>
    <cfRule type="cellIs" priority="14" operator="between" dxfId="1">
      <formula>0.9</formula>
      <formula>1</formula>
    </cfRule>
  </conditionalFormatting>
  <conditionalFormatting sqref="H12">
    <cfRule type="cellIs" priority="15" operator="greaterThan" dxfId="0">
      <formula>1</formula>
    </cfRule>
    <cfRule type="cellIs" priority="16" operator="between" dxfId="1">
      <formula>0.9</formula>
      <formula>1</formula>
    </cfRule>
  </conditionalFormatting>
  <conditionalFormatting sqref="H13">
    <cfRule type="cellIs" priority="17" operator="greaterThan" dxfId="0">
      <formula>1</formula>
    </cfRule>
    <cfRule type="cellIs" priority="18" operator="between" dxfId="1">
      <formula>0.9</formula>
      <formula>1</formula>
    </cfRule>
  </conditionalFormatting>
  <conditionalFormatting sqref="H14">
    <cfRule type="cellIs" priority="19" operator="greaterThan" dxfId="0">
      <formula>1</formula>
    </cfRule>
    <cfRule type="cellIs" priority="20" operator="between" dxfId="1">
      <formula>0.9</formula>
      <formula>1</formula>
    </cfRule>
  </conditionalFormatting>
  <conditionalFormatting sqref="H15">
    <cfRule type="cellIs" priority="21" operator="greaterThan" dxfId="0">
      <formula>1</formula>
    </cfRule>
    <cfRule type="cellIs" priority="22" operator="between" dxfId="1">
      <formula>0.9</formula>
      <formula>1</formula>
    </cfRule>
  </conditionalFormatting>
  <conditionalFormatting sqref="H16">
    <cfRule type="cellIs" priority="23" operator="greaterThan" dxfId="0">
      <formula>1</formula>
    </cfRule>
    <cfRule type="cellIs" priority="24" operator="between" dxfId="1">
      <formula>0.9</formula>
      <formula>1</formula>
    </cfRule>
  </conditionalFormatting>
  <conditionalFormatting sqref="H17">
    <cfRule type="cellIs" priority="25" operator="greaterThan" dxfId="0">
      <formula>1</formula>
    </cfRule>
    <cfRule type="cellIs" priority="26" operator="between" dxfId="1">
      <formula>0.9</formula>
      <formula>1</formula>
    </cfRule>
  </conditionalFormatting>
  <conditionalFormatting sqref="H18">
    <cfRule type="cellIs" priority="27" operator="greaterThan" dxfId="0">
      <formula>1</formula>
    </cfRule>
    <cfRule type="cellIs" priority="28" operator="between" dxfId="1">
      <formula>0.9</formula>
      <formula>1</formula>
    </cfRule>
  </conditionalFormatting>
  <conditionalFormatting sqref="H19">
    <cfRule type="cellIs" priority="29" operator="greaterThan" dxfId="0">
      <formula>1</formula>
    </cfRule>
    <cfRule type="cellIs" priority="30" operator="between" dxfId="1">
      <formula>0.9</formula>
      <formula>1</formula>
    </cfRule>
  </conditionalFormatting>
  <conditionalFormatting sqref="H20">
    <cfRule type="cellIs" priority="31" operator="greaterThan" dxfId="0">
      <formula>1</formula>
    </cfRule>
    <cfRule type="cellIs" priority="32" operator="between" dxfId="1">
      <formula>0.9</formula>
      <formula>1</formula>
    </cfRule>
  </conditionalFormatting>
  <conditionalFormatting sqref="H21">
    <cfRule type="cellIs" priority="33" operator="greaterThan" dxfId="0">
      <formula>1</formula>
    </cfRule>
    <cfRule type="cellIs" priority="34" operator="between" dxfId="1">
      <formula>0.9</formula>
      <formula>1</formula>
    </cfRule>
  </conditionalFormatting>
  <conditionalFormatting sqref="H22">
    <cfRule type="cellIs" priority="35" operator="greaterThan" dxfId="0">
      <formula>1</formula>
    </cfRule>
    <cfRule type="cellIs" priority="36" operator="between" dxfId="1">
      <formula>0.9</formula>
      <formula>1</formula>
    </cfRule>
  </conditionalFormatting>
  <conditionalFormatting sqref="H23">
    <cfRule type="cellIs" priority="37" operator="greaterThan" dxfId="0">
      <formula>1</formula>
    </cfRule>
    <cfRule type="cellIs" priority="38" operator="between" dxfId="1">
      <formula>0.9</formula>
      <formula>1</formula>
    </cfRule>
  </conditionalFormatting>
  <conditionalFormatting sqref="H24">
    <cfRule type="cellIs" priority="39" operator="greaterThan" dxfId="0">
      <formula>1</formula>
    </cfRule>
    <cfRule type="cellIs" priority="40" operator="between" dxfId="1">
      <formula>0.9</formula>
      <formula>1</formula>
    </cfRule>
  </conditionalFormatting>
  <conditionalFormatting sqref="H25">
    <cfRule type="cellIs" priority="41" operator="greaterThan" dxfId="0">
      <formula>1</formula>
    </cfRule>
    <cfRule type="cellIs" priority="42" operator="between" dxfId="1">
      <formula>0.9</formula>
      <formula>1</formula>
    </cfRule>
  </conditionalFormatting>
  <conditionalFormatting sqref="H26">
    <cfRule type="cellIs" priority="43" operator="greaterThan" dxfId="0">
      <formula>1</formula>
    </cfRule>
    <cfRule type="cellIs" priority="44" operator="between" dxfId="1">
      <formula>0.9</formula>
      <formula>1</formula>
    </cfRule>
  </conditionalFormatting>
  <conditionalFormatting sqref="H27">
    <cfRule type="cellIs" priority="45" operator="greaterThan" dxfId="0">
      <formula>1</formula>
    </cfRule>
    <cfRule type="cellIs" priority="46" operator="between" dxfId="1">
      <formula>0.9</formula>
      <formula>1</formula>
    </cfRule>
  </conditionalFormatting>
  <conditionalFormatting sqref="H28">
    <cfRule type="cellIs" priority="47" operator="greaterThan" dxfId="0">
      <formula>1</formula>
    </cfRule>
    <cfRule type="cellIs" priority="48" operator="between" dxfId="1">
      <formula>0.9</formula>
      <formula>1</formula>
    </cfRule>
  </conditionalFormatting>
  <conditionalFormatting sqref="H29">
    <cfRule type="cellIs" priority="49" operator="greaterThan" dxfId="0">
      <formula>1</formula>
    </cfRule>
    <cfRule type="cellIs" priority="50" operator="between" dxfId="1">
      <formula>0.9</formula>
      <formula>1</formula>
    </cfRule>
  </conditionalFormatting>
  <conditionalFormatting sqref="H30">
    <cfRule type="cellIs" priority="51" operator="greaterThan" dxfId="0">
      <formula>1</formula>
    </cfRule>
    <cfRule type="cellIs" priority="52" operator="between" dxfId="1">
      <formula>0.9</formula>
      <formula>1</formula>
    </cfRule>
  </conditionalFormatting>
  <conditionalFormatting sqref="H31">
    <cfRule type="cellIs" priority="53" operator="greaterThan" dxfId="0">
      <formula>1</formula>
    </cfRule>
    <cfRule type="cellIs" priority="54" operator="between" dxfId="1">
      <formula>0.9</formula>
      <formula>1</formula>
    </cfRule>
  </conditionalFormatting>
  <conditionalFormatting sqref="H32">
    <cfRule type="cellIs" priority="55" operator="greaterThan" dxfId="0">
      <formula>1</formula>
    </cfRule>
    <cfRule type="cellIs" priority="56" operator="between" dxfId="1">
      <formula>0.9</formula>
      <formula>1</formula>
    </cfRule>
  </conditionalFormatting>
  <pageMargins left="0.75" right="0.75" top="1" bottom="1" header="0.5" footer="0.5"/>
  <pageSetup orientation="landscape" paperSize="12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60" customWidth="1" min="8" max="8"/>
  </cols>
  <sheetData>
    <row r="1">
      <c r="A1" s="24" t="inlineStr">
        <is>
          <t>2026年9月度　機種別 計画 対 需要</t>
        </is>
      </c>
    </row>
    <row r="4">
      <c r="A4" s="11" t="inlineStr">
        <is>
          <t>機種</t>
        </is>
      </c>
      <c r="B4" s="11" t="inlineStr">
        <is>
          <t>品名</t>
        </is>
      </c>
      <c r="C4" s="11" t="inlineStr">
        <is>
          <t>9月度 需要</t>
        </is>
      </c>
      <c r="D4" s="11" t="inlineStr">
        <is>
          <t>計画 合計</t>
        </is>
      </c>
      <c r="E4" s="11" t="inlineStr">
        <is>
          <t>過不足</t>
        </is>
      </c>
      <c r="F4" s="11" t="inlineStr">
        <is>
          <t>判定</t>
        </is>
      </c>
      <c r="G4" s="11" t="inlineStr">
        <is>
          <t>流せるライン数</t>
        </is>
      </c>
      <c r="H4" s="11" t="inlineStr">
        <is>
          <t>備考</t>
        </is>
      </c>
    </row>
    <row r="5">
      <c r="A5" s="12" t="inlineStr">
        <is>
          <t>DR-2412-00</t>
        </is>
      </c>
      <c r="B5" s="4" t="inlineStr">
        <is>
          <t>産業用リレー DR-2412形</t>
        </is>
      </c>
      <c r="C5" s="13" t="n">
        <v>206000</v>
      </c>
      <c r="D5" s="13">
        <f>SUMIF('9月度(記入用)'!$C$5:$C$56,A5,'9月度(記入用)'!$I$5:$I$56)</f>
        <v/>
      </c>
      <c r="E5" s="26">
        <f>D5-C5</f>
        <v/>
      </c>
      <c r="F5" s="12">
        <f>IF(E5&lt;0,"不足",IF(E5&gt;0,"超過",""))</f>
        <v/>
      </c>
      <c r="G5" s="12" t="n">
        <v>8</v>
      </c>
      <c r="H5" s="4" t="inlineStr">
        <is>
          <t>主力機種。明和電装向けが7割</t>
        </is>
      </c>
    </row>
    <row r="6">
      <c r="A6" s="12" t="inlineStr">
        <is>
          <t>DR-2424-00</t>
        </is>
      </c>
      <c r="B6" s="4" t="inlineStr">
        <is>
          <t>産業用リレー DR-2424形</t>
        </is>
      </c>
      <c r="C6" s="13" t="n">
        <v>96000</v>
      </c>
      <c r="D6" s="13">
        <f>SUMIF('9月度(記入用)'!$C$5:$C$56,A6,'9月度(記入用)'!$I$5:$I$56)</f>
        <v/>
      </c>
      <c r="E6" s="26">
        <f>D6-C6</f>
        <v/>
      </c>
      <c r="F6" s="12">
        <f>IF(E6&lt;0,"不足",IF(E6&gt;0,"超過",""))</f>
        <v/>
      </c>
      <c r="G6" s="12" t="n">
        <v>8</v>
      </c>
      <c r="H6" s="4" t="inlineStr"/>
    </row>
    <row r="7">
      <c r="A7" s="12" t="inlineStr">
        <is>
          <t>DR-2412-H0</t>
        </is>
      </c>
      <c r="B7" s="4" t="inlineStr">
        <is>
          <t>産業用リレー DR-2412H形</t>
        </is>
      </c>
      <c r="C7" s="13" t="n">
        <v>11000</v>
      </c>
      <c r="D7" s="13">
        <f>SUMIF('9月度(記入用)'!$C$5:$C$56,A7,'9月度(記入用)'!$I$5:$I$56)</f>
        <v/>
      </c>
      <c r="E7" s="26">
        <f>D7-C7</f>
        <v/>
      </c>
      <c r="F7" s="12">
        <f>IF(E7&lt;0,"不足",IF(E7&gt;0,"超過",""))</f>
        <v/>
      </c>
      <c r="G7" s="12" t="n">
        <v>2</v>
      </c>
      <c r="H7" s="4" t="inlineStr">
        <is>
          <t>旧採番（枝番H0）。品番検索で引っかからない件は品質保証部が把握済み・是正未着手</t>
        </is>
      </c>
    </row>
    <row r="8">
      <c r="A8" s="12" t="inlineStr">
        <is>
          <t>SV-1030-00</t>
        </is>
      </c>
      <c r="B8" s="4" t="inlineStr">
        <is>
          <t>小型電磁弁 SV-1030形</t>
        </is>
      </c>
      <c r="C8" s="13" t="n">
        <v>24500</v>
      </c>
      <c r="D8" s="13">
        <f>SUMIF('9月度(記入用)'!$C$5:$C$56,A8,'9月度(記入用)'!$I$5:$I$56)</f>
        <v/>
      </c>
      <c r="E8" s="26">
        <f>D8-C8</f>
        <v/>
      </c>
      <c r="F8" s="12">
        <f>IF(E8&lt;0,"不足",IF(E8&gt;0,"超過",""))</f>
        <v/>
      </c>
      <c r="G8" s="12" t="n">
        <v>5</v>
      </c>
      <c r="H8" s="4" t="inlineStr"/>
    </row>
    <row r="9">
      <c r="A9" s="12" t="inlineStr">
        <is>
          <t>SV-1050-00</t>
        </is>
      </c>
      <c r="B9" s="4" t="inlineStr">
        <is>
          <t>小型電磁弁 SV-1050形</t>
        </is>
      </c>
      <c r="C9" s="13" t="n">
        <v>32000</v>
      </c>
      <c r="D9" s="13">
        <f>SUMIF('9月度(記入用)'!$C$5:$C$56,A9,'9月度(記入用)'!$I$5:$I$56)</f>
        <v/>
      </c>
      <c r="E9" s="26">
        <f>D9-C9</f>
        <v/>
      </c>
      <c r="F9" s="12">
        <f>IF(E9&lt;0,"不足",IF(E9&gt;0,"超過",""))</f>
        <v/>
      </c>
      <c r="G9" s="12" t="n">
        <v>7</v>
      </c>
      <c r="H9" s="4" t="inlineStr">
        <is>
          <t>自社の自動組立ラインでも使用（社内消費あり）</t>
        </is>
      </c>
    </row>
    <row r="10">
      <c r="A10" s="12" t="inlineStr">
        <is>
          <t>SV-1050-S1</t>
        </is>
      </c>
      <c r="B10" s="4" t="inlineStr">
        <is>
          <t>小型電磁弁 SV-1050S形</t>
        </is>
      </c>
      <c r="C10" s="13" t="n">
        <v>5200</v>
      </c>
      <c r="D10" s="13">
        <f>SUMIF('9月度(記入用)'!$C$5:$C$56,A10,'9月度(記入用)'!$I$5:$I$56)</f>
        <v/>
      </c>
      <c r="E10" s="26">
        <f>D10-C10</f>
        <v/>
      </c>
      <c r="F10" s="12">
        <f>IF(E10&lt;0,"不足",IF(E10&gt;0,"超過",""))</f>
        <v/>
      </c>
      <c r="G10" s="12" t="n">
        <v>2</v>
      </c>
      <c r="H10" s="4" t="inlineStr">
        <is>
          <t>専用治具が1セットのみ。L-11でしか流せない</t>
        </is>
      </c>
    </row>
    <row r="11">
      <c r="A11" s="12" t="inlineStr">
        <is>
          <t>DP-6010-00</t>
        </is>
      </c>
      <c r="B11" s="4" t="inlineStr">
        <is>
          <t>圧力センサ DP-6010形</t>
        </is>
      </c>
      <c r="C11" s="13" t="n">
        <v>4300</v>
      </c>
      <c r="D11" s="13">
        <f>SUMIF('9月度(記入用)'!$C$5:$C$56,A11,'9月度(記入用)'!$I$5:$I$56)</f>
        <v/>
      </c>
      <c r="E11" s="26">
        <f>D11-C11</f>
        <v/>
      </c>
      <c r="F11" s="12">
        <f>IF(E11&lt;0,"不足",IF(E11&gt;0,"超過",""))</f>
        <v/>
      </c>
      <c r="G11" s="12" t="n">
        <v>4</v>
      </c>
      <c r="H11" s="4" t="inlineStr"/>
    </row>
    <row r="12">
      <c r="A12" s="12" t="inlineStr">
        <is>
          <t>DP-6100-00</t>
        </is>
      </c>
      <c r="B12" s="4" t="inlineStr">
        <is>
          <t>圧力センサ DP-6100形</t>
        </is>
      </c>
      <c r="C12" s="13" t="n">
        <v>2900</v>
      </c>
      <c r="D12" s="13">
        <f>SUMIF('9月度(記入用)'!$C$5:$C$56,A12,'9月度(記入用)'!$I$5:$I$56)</f>
        <v/>
      </c>
      <c r="E12" s="26">
        <f>D12-C12</f>
        <v/>
      </c>
      <c r="F12" s="12">
        <f>IF(E12&lt;0,"不足",IF(E12&gt;0,"超過",""))</f>
        <v/>
      </c>
      <c r="G12" s="12" t="n">
        <v>3</v>
      </c>
      <c r="H12" s="4" t="inlineStr"/>
    </row>
    <row r="13">
      <c r="A13" s="12" t="inlineStr">
        <is>
          <t>DP-6100-E1</t>
        </is>
      </c>
      <c r="B13" s="4" t="inlineStr">
        <is>
          <t>圧力センサ DP-6100E形</t>
        </is>
      </c>
      <c r="C13" s="13" t="n">
        <v>240</v>
      </c>
      <c r="D13" s="13">
        <f>SUMIF('9月度(記入用)'!$C$5:$C$56,A13,'9月度(記入用)'!$I$5:$I$56)</f>
        <v/>
      </c>
      <c r="E13" s="26">
        <f>D13-C13</f>
        <v/>
      </c>
      <c r="F13" s="12">
        <f>IF(E13&lt;0,"不足",IF(E13&gt;0,"超過",""))</f>
        <v/>
      </c>
      <c r="G13" s="12" t="n">
        <v>1</v>
      </c>
      <c r="H13" s="4" t="inlineStr">
        <is>
          <t>代替ラインなし（単一障害点）</t>
        </is>
      </c>
    </row>
    <row r="14">
      <c r="A14" s="12" t="inlineStr">
        <is>
          <t>DC-8008-00</t>
        </is>
      </c>
      <c r="B14" s="4" t="inlineStr">
        <is>
          <t>車載コネクタ DC-8008形</t>
        </is>
      </c>
      <c r="C14" s="13" t="n">
        <v>412000</v>
      </c>
      <c r="D14" s="13">
        <f>SUMIF('9月度(記入用)'!$C$5:$C$56,A14,'9月度(記入用)'!$I$5:$I$56)</f>
        <v/>
      </c>
      <c r="E14" s="26">
        <f>D14-C14</f>
        <v/>
      </c>
      <c r="F14" s="12">
        <f>IF(E14&lt;0,"不足",IF(E14&gt;0,"超過",""))</f>
        <v/>
      </c>
      <c r="G14" s="12" t="n">
        <v>4</v>
      </c>
      <c r="H14" s="4" t="inlineStr">
        <is>
          <t>時差自動車工業向け。カンバン納入（日次）</t>
        </is>
      </c>
    </row>
    <row r="15">
      <c r="A15" s="12" t="inlineStr">
        <is>
          <t>DC-8016-00</t>
        </is>
      </c>
      <c r="B15" s="4" t="inlineStr">
        <is>
          <t>車載コネクタ DC-8016形</t>
        </is>
      </c>
      <c r="C15" s="13" t="n">
        <v>705000</v>
      </c>
      <c r="D15" s="13">
        <f>SUMIF('9月度(記入用)'!$C$5:$C$56,A15,'9月度(記入用)'!$I$5:$I$56)</f>
        <v/>
      </c>
      <c r="E15" s="26">
        <f>D15-C15</f>
        <v/>
      </c>
      <c r="F15" s="12">
        <f>IF(E15&lt;0,"不足",IF(E15&gt;0,"超過",""))</f>
        <v/>
      </c>
      <c r="G15" s="12" t="n">
        <v>6</v>
      </c>
      <c r="H15" s="4" t="inlineStr">
        <is>
          <t>時差自動車工業向け。カンバン納入（日次）</t>
        </is>
      </c>
    </row>
    <row r="16">
      <c r="A16" s="12" t="inlineStr">
        <is>
          <t>DC-8016-W1</t>
        </is>
      </c>
      <c r="B16" s="4" t="inlineStr">
        <is>
          <t>車載コネクタ DC-8016W形</t>
        </is>
      </c>
      <c r="C16" s="13" t="n">
        <v>128000</v>
      </c>
      <c r="D16" s="13">
        <f>SUMIF('9月度(記入用)'!$C$5:$C$56,A16,'9月度(記入用)'!$I$5:$I$56)</f>
        <v/>
      </c>
      <c r="E16" s="26">
        <f>D16-C16</f>
        <v/>
      </c>
      <c r="F16" s="12">
        <f>IF(E16&lt;0,"不足",IF(E16&gt;0,"超過",""))</f>
        <v/>
      </c>
      <c r="G16" s="12" t="n">
        <v>2</v>
      </c>
      <c r="H16" s="4" t="inlineStr">
        <is>
          <t>2026年4月量産開始の新機種。内示が毎月上振れしている</t>
        </is>
      </c>
    </row>
  </sheetData>
  <conditionalFormatting sqref="E5">
    <cfRule type="cellIs" priority="1" operator="lessThan" dxfId="0">
      <formula>0</formula>
    </cfRule>
  </conditionalFormatting>
  <conditionalFormatting sqref="E6">
    <cfRule type="cellIs" priority="2" operator="lessThan" dxfId="0">
      <formula>0</formula>
    </cfRule>
  </conditionalFormatting>
  <conditionalFormatting sqref="E7">
    <cfRule type="cellIs" priority="3" operator="lessThan" dxfId="0">
      <formula>0</formula>
    </cfRule>
  </conditionalFormatting>
  <conditionalFormatting sqref="E8">
    <cfRule type="cellIs" priority="4" operator="lessThan" dxfId="0">
      <formula>0</formula>
    </cfRule>
  </conditionalFormatting>
  <conditionalFormatting sqref="E9">
    <cfRule type="cellIs" priority="5" operator="lessThan" dxfId="0">
      <formula>0</formula>
    </cfRule>
  </conditionalFormatting>
  <conditionalFormatting sqref="E10">
    <cfRule type="cellIs" priority="6" operator="lessThan" dxfId="0">
      <formula>0</formula>
    </cfRule>
  </conditionalFormatting>
  <conditionalFormatting sqref="E11">
    <cfRule type="cellIs" priority="7" operator="lessThan" dxfId="0">
      <formula>0</formula>
    </cfRule>
  </conditionalFormatting>
  <conditionalFormatting sqref="E12">
    <cfRule type="cellIs" priority="8" operator="lessThan" dxfId="0">
      <formula>0</formula>
    </cfRule>
  </conditionalFormatting>
  <conditionalFormatting sqref="E13">
    <cfRule type="cellIs" priority="9" operator="lessThan" dxfId="0">
      <formula>0</formula>
    </cfRule>
  </conditionalFormatting>
  <conditionalFormatting sqref="E14">
    <cfRule type="cellIs" priority="10" operator="lessThan" dxfId="0">
      <formula>0</formula>
    </cfRule>
  </conditionalFormatting>
  <conditionalFormatting sqref="E15">
    <cfRule type="cellIs" priority="11" operator="lessThan" dxfId="0">
      <formula>0</formula>
    </cfRule>
  </conditionalFormatting>
  <conditionalFormatting sqref="E16">
    <cfRule type="cellIs" priority="12" operator="lessThan" dxfId="0">
      <formula>0</formula>
    </cfRule>
  </conditionalFormatting>
  <pageMargins left="0.75" right="0.75" top="1" bottom="1" header="0.5" footer="0.5"/>
  <pageSetup orientation="landscape" paperSize="12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28" customWidth="1" min="3" max="3"/>
    <col width="11" customWidth="1" min="4" max="4"/>
    <col width="10" customWidth="1" min="5" max="5"/>
    <col width="11" customWidth="1" min="6" max="6"/>
    <col width="9" customWidth="1" min="7" max="7"/>
    <col width="18" customWidth="1" min="8" max="8"/>
    <col width="8" customWidth="1" min="9" max="9"/>
    <col width="18" customWidth="1" min="10" max="10"/>
    <col width="8" customWidth="1" min="11" max="11"/>
    <col width="18" customWidth="1" min="12" max="12"/>
    <col width="8" customWidth="1" min="13" max="13"/>
  </cols>
  <sheetData>
    <row r="1">
      <c r="A1" s="24" t="inlineStr">
        <is>
          <t>2026年8月度　生産実績（確定）</t>
        </is>
      </c>
    </row>
    <row r="2">
      <c r="A2" s="8" t="inlineStr">
        <is>
          <t>出典: 品質保証部 様式Q-2 月次不良集計（投入数・不良数）</t>
        </is>
      </c>
    </row>
    <row r="4">
      <c r="A4" s="11" t="inlineStr">
        <is>
          <t>ライン</t>
        </is>
      </c>
      <c r="B4" s="11" t="inlineStr">
        <is>
          <t>機種</t>
        </is>
      </c>
      <c r="C4" s="11" t="inlineStr">
        <is>
          <t>品名</t>
        </is>
      </c>
      <c r="D4" s="11" t="inlineStr">
        <is>
          <t>投入数</t>
        </is>
      </c>
      <c r="E4" s="11" t="inlineStr">
        <is>
          <t>不良数</t>
        </is>
      </c>
      <c r="F4" s="11" t="inlineStr">
        <is>
          <t>良品数</t>
        </is>
      </c>
      <c r="G4" s="11" t="inlineStr">
        <is>
          <t>歩留</t>
        </is>
      </c>
      <c r="H4" s="11" t="inlineStr">
        <is>
          <t>不良モード1</t>
        </is>
      </c>
      <c r="I4" s="11" t="inlineStr">
        <is>
          <t>件数</t>
        </is>
      </c>
      <c r="J4" s="11" t="inlineStr">
        <is>
          <t>不良モード2</t>
        </is>
      </c>
      <c r="K4" s="11" t="inlineStr">
        <is>
          <t>件数</t>
        </is>
      </c>
      <c r="L4" s="11" t="inlineStr">
        <is>
          <t>不良モード3</t>
        </is>
      </c>
      <c r="M4" s="11" t="inlineStr">
        <is>
          <t>件数</t>
        </is>
      </c>
    </row>
    <row r="5">
      <c r="A5" s="12" t="inlineStr">
        <is>
          <t>L-01</t>
        </is>
      </c>
      <c r="B5" s="12" t="inlineStr">
        <is>
          <t>DR-2412-00</t>
        </is>
      </c>
      <c r="C5" s="4" t="inlineStr">
        <is>
          <t>産業用リレー DR-2412形</t>
        </is>
      </c>
      <c r="D5" s="13" t="n">
        <v>9180</v>
      </c>
      <c r="E5" s="13" t="n">
        <v>129</v>
      </c>
      <c r="F5" s="13">
        <f>D5-E5</f>
        <v/>
      </c>
      <c r="G5" s="25">
        <f>IF(D5=0,"",F5/D5)</f>
        <v/>
      </c>
      <c r="H5" s="4" t="inlineStr">
        <is>
          <t>異物混入</t>
        </is>
      </c>
      <c r="I5" s="13" t="n">
        <v>55</v>
      </c>
      <c r="J5" s="4" t="inlineStr">
        <is>
          <t>接点溶着</t>
        </is>
      </c>
      <c r="K5" s="13" t="n">
        <v>38</v>
      </c>
      <c r="L5" s="4" t="inlineStr">
        <is>
          <t>ケース割れ</t>
        </is>
      </c>
      <c r="M5" s="13" t="n">
        <v>36</v>
      </c>
    </row>
    <row r="6">
      <c r="A6" s="12" t="inlineStr">
        <is>
          <t>L-01</t>
        </is>
      </c>
      <c r="B6" s="12" t="inlineStr">
        <is>
          <t>DR-2424-00</t>
        </is>
      </c>
      <c r="C6" s="4" t="inlineStr">
        <is>
          <t>産業用リレー DR-2424形</t>
        </is>
      </c>
      <c r="D6" s="13" t="n">
        <v>6030</v>
      </c>
      <c r="E6" s="13" t="n">
        <v>84</v>
      </c>
      <c r="F6" s="13">
        <f>D6-E6</f>
        <v/>
      </c>
      <c r="G6" s="25">
        <f>IF(D6=0,"",F6/D6)</f>
        <v/>
      </c>
      <c r="H6" s="4" t="inlineStr">
        <is>
          <t>ケース割れ</t>
        </is>
      </c>
      <c r="I6" s="13" t="n">
        <v>43</v>
      </c>
      <c r="J6" s="4" t="inlineStr">
        <is>
          <t>動作電圧NG</t>
        </is>
      </c>
      <c r="K6" s="13" t="n">
        <v>21</v>
      </c>
      <c r="L6" s="4" t="inlineStr">
        <is>
          <t>異物混入</t>
        </is>
      </c>
      <c r="M6" s="13" t="n">
        <v>20</v>
      </c>
    </row>
    <row r="7">
      <c r="A7" s="12" t="inlineStr">
        <is>
          <t>L-02</t>
        </is>
      </c>
      <c r="B7" s="12" t="inlineStr">
        <is>
          <t>DR-2412-00</t>
        </is>
      </c>
      <c r="C7" s="4" t="inlineStr">
        <is>
          <t>産業用リレー DR-2412形</t>
        </is>
      </c>
      <c r="D7" s="13" t="n">
        <v>10160</v>
      </c>
      <c r="E7" s="13" t="n">
        <v>163</v>
      </c>
      <c r="F7" s="13">
        <f>D7-E7</f>
        <v/>
      </c>
      <c r="G7" s="25">
        <f>IF(D7=0,"",F7/D7)</f>
        <v/>
      </c>
      <c r="H7" s="4" t="inlineStr">
        <is>
          <t>接点溶着</t>
        </is>
      </c>
      <c r="I7" s="13" t="n">
        <v>90</v>
      </c>
      <c r="J7" s="4" t="inlineStr">
        <is>
          <t>コイル断線</t>
        </is>
      </c>
      <c r="K7" s="13" t="n">
        <v>42</v>
      </c>
      <c r="L7" s="4" t="inlineStr">
        <is>
          <t>動作電圧NG</t>
        </is>
      </c>
      <c r="M7" s="13" t="n">
        <v>31</v>
      </c>
    </row>
    <row r="8">
      <c r="A8" s="12" t="inlineStr">
        <is>
          <t>L-02</t>
        </is>
      </c>
      <c r="B8" s="12" t="inlineStr">
        <is>
          <t>DR-2424-00</t>
        </is>
      </c>
      <c r="C8" s="4" t="inlineStr">
        <is>
          <t>産業用リレー DR-2424形</t>
        </is>
      </c>
      <c r="D8" s="13" t="n">
        <v>5120</v>
      </c>
      <c r="E8" s="13" t="n">
        <v>82</v>
      </c>
      <c r="F8" s="13">
        <f>D8-E8</f>
        <v/>
      </c>
      <c r="G8" s="25">
        <f>IF(D8=0,"",F8/D8)</f>
        <v/>
      </c>
      <c r="H8" s="4" t="inlineStr">
        <is>
          <t>コイル断線</t>
        </is>
      </c>
      <c r="I8" s="13" t="n">
        <v>37</v>
      </c>
      <c r="J8" s="4" t="inlineStr">
        <is>
          <t>ケース割れ</t>
        </is>
      </c>
      <c r="K8" s="13" t="n">
        <v>24</v>
      </c>
      <c r="L8" s="4" t="inlineStr">
        <is>
          <t>端子曲がり</t>
        </is>
      </c>
      <c r="M8" s="13" t="n">
        <v>21</v>
      </c>
    </row>
    <row r="9">
      <c r="A9" s="12" t="inlineStr">
        <is>
          <t>L-03</t>
        </is>
      </c>
      <c r="B9" s="12" t="inlineStr">
        <is>
          <t>DR-2412-00</t>
        </is>
      </c>
      <c r="C9" s="4" t="inlineStr">
        <is>
          <t>産業用リレー DR-2412形</t>
        </is>
      </c>
      <c r="D9" s="13" t="n">
        <v>10130</v>
      </c>
      <c r="E9" s="13" t="n">
        <v>284</v>
      </c>
      <c r="F9" s="13">
        <f>D9-E9</f>
        <v/>
      </c>
      <c r="G9" s="25">
        <f>IF(D9=0,"",F9/D9)</f>
        <v/>
      </c>
      <c r="H9" s="4" t="inlineStr">
        <is>
          <t>異物混入</t>
        </is>
      </c>
      <c r="I9" s="13" t="n">
        <v>149</v>
      </c>
      <c r="J9" s="4" t="inlineStr">
        <is>
          <t>接点溶着</t>
        </is>
      </c>
      <c r="K9" s="13" t="n">
        <v>86</v>
      </c>
      <c r="L9" s="4" t="inlineStr">
        <is>
          <t>ケース割れ</t>
        </is>
      </c>
      <c r="M9" s="13" t="n">
        <v>49</v>
      </c>
    </row>
    <row r="10">
      <c r="A10" s="12" t="inlineStr">
        <is>
          <t>L-03</t>
        </is>
      </c>
      <c r="B10" s="12" t="inlineStr">
        <is>
          <t>DR-2424-00</t>
        </is>
      </c>
      <c r="C10" s="4" t="inlineStr">
        <is>
          <t>産業用リレー DR-2424形</t>
        </is>
      </c>
      <c r="D10" s="13" t="n">
        <v>6090</v>
      </c>
      <c r="E10" s="13" t="n">
        <v>171</v>
      </c>
      <c r="F10" s="13">
        <f>D10-E10</f>
        <v/>
      </c>
      <c r="G10" s="25">
        <f>IF(D10=0,"",F10/D10)</f>
        <v/>
      </c>
      <c r="H10" s="4" t="inlineStr">
        <is>
          <t>ケース割れ</t>
        </is>
      </c>
      <c r="I10" s="13" t="n">
        <v>81</v>
      </c>
      <c r="J10" s="4" t="inlineStr">
        <is>
          <t>動作電圧NG</t>
        </is>
      </c>
      <c r="K10" s="13" t="n">
        <v>42</v>
      </c>
      <c r="L10" s="4" t="inlineStr">
        <is>
          <t>異物混入</t>
        </is>
      </c>
      <c r="M10" s="13" t="n">
        <v>48</v>
      </c>
    </row>
    <row r="11">
      <c r="A11" s="12" t="inlineStr">
        <is>
          <t>L-04</t>
        </is>
      </c>
      <c r="B11" s="12" t="inlineStr">
        <is>
          <t>DR-2412-00</t>
        </is>
      </c>
      <c r="C11" s="4" t="inlineStr">
        <is>
          <t>産業用リレー DR-2412形</t>
        </is>
      </c>
      <c r="D11" s="13" t="n">
        <v>8510</v>
      </c>
      <c r="E11" s="13" t="n">
        <v>102</v>
      </c>
      <c r="F11" s="13">
        <f>D11-E11</f>
        <v/>
      </c>
      <c r="G11" s="25">
        <f>IF(D11=0,"",F11/D11)</f>
        <v/>
      </c>
      <c r="H11" s="4" t="inlineStr">
        <is>
          <t>ケース割れ</t>
        </is>
      </c>
      <c r="I11" s="13" t="n">
        <v>49</v>
      </c>
      <c r="J11" s="4" t="inlineStr">
        <is>
          <t>動作電圧NG</t>
        </is>
      </c>
      <c r="K11" s="13" t="n">
        <v>25</v>
      </c>
      <c r="L11" s="4" t="inlineStr">
        <is>
          <t>異物混入</t>
        </is>
      </c>
      <c r="M11" s="13" t="n">
        <v>28</v>
      </c>
    </row>
    <row r="12">
      <c r="A12" s="12" t="inlineStr">
        <is>
          <t>L-04</t>
        </is>
      </c>
      <c r="B12" s="12" t="inlineStr">
        <is>
          <t>DR-2424-00</t>
        </is>
      </c>
      <c r="C12" s="4" t="inlineStr">
        <is>
          <t>産業用リレー DR-2424形</t>
        </is>
      </c>
      <c r="D12" s="13" t="n">
        <v>5100</v>
      </c>
      <c r="E12" s="13" t="n">
        <v>61</v>
      </c>
      <c r="F12" s="13">
        <f>D12-E12</f>
        <v/>
      </c>
      <c r="G12" s="25">
        <f>IF(D12=0,"",F12/D12)</f>
        <v/>
      </c>
      <c r="H12" s="4" t="inlineStr">
        <is>
          <t>異物混入</t>
        </is>
      </c>
      <c r="I12" s="13" t="n">
        <v>29</v>
      </c>
      <c r="J12" s="4" t="inlineStr">
        <is>
          <t>接点溶着</t>
        </is>
      </c>
      <c r="K12" s="13" t="n">
        <v>18</v>
      </c>
      <c r="L12" s="4" t="inlineStr">
        <is>
          <t>ケース割れ</t>
        </is>
      </c>
      <c r="M12" s="13" t="n">
        <v>14</v>
      </c>
    </row>
    <row r="13">
      <c r="A13" s="12" t="inlineStr">
        <is>
          <t>L-05</t>
        </is>
      </c>
      <c r="B13" s="12" t="inlineStr">
        <is>
          <t>DR-2412-00</t>
        </is>
      </c>
      <c r="C13" s="4" t="inlineStr">
        <is>
          <t>産業用リレー DR-2412形</t>
        </is>
      </c>
      <c r="D13" s="13" t="n">
        <v>24340</v>
      </c>
      <c r="E13" s="13" t="n">
        <v>268</v>
      </c>
      <c r="F13" s="13">
        <f>D13-E13</f>
        <v/>
      </c>
      <c r="G13" s="25">
        <f>IF(D13=0,"",F13/D13)</f>
        <v/>
      </c>
      <c r="H13" s="4" t="inlineStr">
        <is>
          <t>コイル断線</t>
        </is>
      </c>
      <c r="I13" s="13" t="n">
        <v>131</v>
      </c>
      <c r="J13" s="4" t="inlineStr">
        <is>
          <t>ケース割れ</t>
        </is>
      </c>
      <c r="K13" s="13" t="n">
        <v>80</v>
      </c>
      <c r="L13" s="4" t="inlineStr">
        <is>
          <t>端子曲がり</t>
        </is>
      </c>
      <c r="M13" s="13" t="n">
        <v>57</v>
      </c>
    </row>
    <row r="14">
      <c r="A14" s="12" t="inlineStr">
        <is>
          <t>L-06</t>
        </is>
      </c>
      <c r="B14" s="12" t="inlineStr">
        <is>
          <t>DR-2424-00</t>
        </is>
      </c>
      <c r="C14" s="4" t="inlineStr">
        <is>
          <t>産業用リレー DR-2424形</t>
        </is>
      </c>
      <c r="D14" s="13" t="n">
        <v>10650</v>
      </c>
      <c r="E14" s="13" t="n">
        <v>138</v>
      </c>
      <c r="F14" s="13">
        <f>D14-E14</f>
        <v/>
      </c>
      <c r="G14" s="25">
        <f>IF(D14=0,"",F14/D14)</f>
        <v/>
      </c>
      <c r="H14" s="4" t="inlineStr">
        <is>
          <t>異物混入</t>
        </is>
      </c>
      <c r="I14" s="13" t="n">
        <v>62</v>
      </c>
      <c r="J14" s="4" t="inlineStr">
        <is>
          <t>接点溶着</t>
        </is>
      </c>
      <c r="K14" s="13" t="n">
        <v>41</v>
      </c>
      <c r="L14" s="4" t="inlineStr">
        <is>
          <t>ケース割れ</t>
        </is>
      </c>
      <c r="M14" s="13" t="n">
        <v>35</v>
      </c>
    </row>
    <row r="15">
      <c r="A15" s="12" t="inlineStr">
        <is>
          <t>L-07</t>
        </is>
      </c>
      <c r="B15" s="12" t="inlineStr">
        <is>
          <t>DR-2412-00</t>
        </is>
      </c>
      <c r="C15" s="4" t="inlineStr">
        <is>
          <t>産業用リレー DR-2412形</t>
        </is>
      </c>
      <c r="D15" s="13" t="n">
        <v>11370</v>
      </c>
      <c r="E15" s="13" t="n">
        <v>171</v>
      </c>
      <c r="F15" s="13">
        <f>D15-E15</f>
        <v/>
      </c>
      <c r="G15" s="25">
        <f>IF(D15=0,"",F15/D15)</f>
        <v/>
      </c>
      <c r="H15" s="4" t="inlineStr">
        <is>
          <t>異物混入</t>
        </is>
      </c>
      <c r="I15" s="13" t="n">
        <v>93</v>
      </c>
      <c r="J15" s="4" t="inlineStr">
        <is>
          <t>接点溶着</t>
        </is>
      </c>
      <c r="K15" s="13" t="n">
        <v>36</v>
      </c>
      <c r="L15" s="4" t="inlineStr">
        <is>
          <t>ケース割れ</t>
        </is>
      </c>
      <c r="M15" s="13" t="n">
        <v>42</v>
      </c>
    </row>
    <row r="16">
      <c r="A16" s="12" t="inlineStr">
        <is>
          <t>L-07</t>
        </is>
      </c>
      <c r="B16" s="12" t="inlineStr">
        <is>
          <t>DR-2424-00</t>
        </is>
      </c>
      <c r="C16" s="4" t="inlineStr">
        <is>
          <t>産業用リレー DR-2424形</t>
        </is>
      </c>
      <c r="D16" s="13" t="n">
        <v>6100</v>
      </c>
      <c r="E16" s="13" t="n">
        <v>92</v>
      </c>
      <c r="F16" s="13">
        <f>D16-E16</f>
        <v/>
      </c>
      <c r="G16" s="25">
        <f>IF(D16=0,"",F16/D16)</f>
        <v/>
      </c>
      <c r="H16" s="4" t="inlineStr">
        <is>
          <t>端子曲がり</t>
        </is>
      </c>
      <c r="I16" s="13" t="n">
        <v>51</v>
      </c>
      <c r="J16" s="4" t="inlineStr">
        <is>
          <t>異物混入</t>
        </is>
      </c>
      <c r="K16" s="13" t="n">
        <v>24</v>
      </c>
      <c r="L16" s="4" t="inlineStr">
        <is>
          <t>コイル断線</t>
        </is>
      </c>
      <c r="M16" s="13" t="n">
        <v>17</v>
      </c>
    </row>
    <row r="17">
      <c r="A17" s="12" t="inlineStr">
        <is>
          <t>L-08</t>
        </is>
      </c>
      <c r="B17" s="12" t="inlineStr">
        <is>
          <t>DR-2412-H0</t>
        </is>
      </c>
      <c r="C17" s="4" t="inlineStr">
        <is>
          <t>産業用リレー DR-2412H形</t>
        </is>
      </c>
      <c r="D17" s="13" t="n">
        <v>6150</v>
      </c>
      <c r="E17" s="13" t="n">
        <v>117</v>
      </c>
      <c r="F17" s="13">
        <f>D17-E17</f>
        <v/>
      </c>
      <c r="G17" s="25">
        <f>IF(D17=0,"",F17/D17)</f>
        <v/>
      </c>
      <c r="H17" s="4" t="inlineStr">
        <is>
          <t>接点溶着</t>
        </is>
      </c>
      <c r="I17" s="13" t="n">
        <v>55</v>
      </c>
      <c r="J17" s="4" t="inlineStr">
        <is>
          <t>コイル断線</t>
        </is>
      </c>
      <c r="K17" s="13" t="n">
        <v>28</v>
      </c>
      <c r="L17" s="4" t="inlineStr">
        <is>
          <t>動作電圧NG</t>
        </is>
      </c>
      <c r="M17" s="13" t="n">
        <v>34</v>
      </c>
    </row>
    <row r="18">
      <c r="A18" s="12" t="inlineStr">
        <is>
          <t>L-09</t>
        </is>
      </c>
      <c r="B18" s="12" t="inlineStr">
        <is>
          <t>SV-1030-00</t>
        </is>
      </c>
      <c r="C18" s="4" t="inlineStr">
        <is>
          <t>小型電磁弁 SV-1030形</t>
        </is>
      </c>
      <c r="D18" s="13" t="n">
        <v>4500</v>
      </c>
      <c r="E18" s="13" t="n">
        <v>77</v>
      </c>
      <c r="F18" s="13">
        <f>D18-E18</f>
        <v/>
      </c>
      <c r="G18" s="25">
        <f>IF(D18=0,"",F18/D18)</f>
        <v/>
      </c>
      <c r="H18" s="4" t="inlineStr">
        <is>
          <t>ボディ鋳巣</t>
        </is>
      </c>
      <c r="I18" s="13" t="n">
        <v>37</v>
      </c>
      <c r="J18" s="4" t="inlineStr">
        <is>
          <t>ねじ山不良</t>
        </is>
      </c>
      <c r="K18" s="13" t="n">
        <v>24</v>
      </c>
      <c r="L18" s="4" t="inlineStr">
        <is>
          <t>応答時間NG</t>
        </is>
      </c>
      <c r="M18" s="13" t="n">
        <v>16</v>
      </c>
    </row>
    <row r="19">
      <c r="A19" s="12" t="inlineStr">
        <is>
          <t>L-10</t>
        </is>
      </c>
      <c r="B19" s="12" t="inlineStr">
        <is>
          <t>SV-1030-00</t>
        </is>
      </c>
      <c r="C19" s="4" t="inlineStr">
        <is>
          <t>小型電磁弁 SV-1030形</t>
        </is>
      </c>
      <c r="D19" s="13" t="n">
        <v>2350</v>
      </c>
      <c r="E19" s="13" t="n">
        <v>47</v>
      </c>
      <c r="F19" s="13">
        <f>D19-E19</f>
        <v/>
      </c>
      <c r="G19" s="25">
        <f>IF(D19=0,"",F19/D19)</f>
        <v/>
      </c>
      <c r="H19" s="4" t="inlineStr">
        <is>
          <t>ボディ鋳巣</t>
        </is>
      </c>
      <c r="I19" s="13" t="n">
        <v>24</v>
      </c>
      <c r="J19" s="4" t="inlineStr">
        <is>
          <t>ねじ山不良</t>
        </is>
      </c>
      <c r="K19" s="13" t="n">
        <v>14</v>
      </c>
      <c r="L19" s="4" t="inlineStr">
        <is>
          <t>応答時間NG</t>
        </is>
      </c>
      <c r="M19" s="13" t="n">
        <v>9</v>
      </c>
    </row>
    <row r="20">
      <c r="A20" s="12" t="inlineStr">
        <is>
          <t>L-10</t>
        </is>
      </c>
      <c r="B20" s="12" t="inlineStr">
        <is>
          <t>SV-1050-00</t>
        </is>
      </c>
      <c r="C20" s="4" t="inlineStr">
        <is>
          <t>小型電磁弁 SV-1050形</t>
        </is>
      </c>
      <c r="D20" s="13" t="n">
        <v>1720</v>
      </c>
      <c r="E20" s="13" t="n">
        <v>34</v>
      </c>
      <c r="F20" s="13">
        <f>D20-E20</f>
        <v/>
      </c>
      <c r="G20" s="25">
        <f>IF(D20=0,"",F20/D20)</f>
        <v/>
      </c>
      <c r="H20" s="4" t="inlineStr">
        <is>
          <t>ボディ鋳巣</t>
        </is>
      </c>
      <c r="I20" s="13" t="n">
        <v>20</v>
      </c>
      <c r="J20" s="4" t="inlineStr">
        <is>
          <t>ねじ山不良</t>
        </is>
      </c>
      <c r="K20" s="13" t="n">
        <v>7</v>
      </c>
      <c r="L20" s="4" t="inlineStr">
        <is>
          <t>応答時間NG</t>
        </is>
      </c>
      <c r="M20" s="13" t="n">
        <v>7</v>
      </c>
    </row>
    <row r="21">
      <c r="A21" s="12" t="inlineStr">
        <is>
          <t>L-11</t>
        </is>
      </c>
      <c r="B21" s="12" t="inlineStr">
        <is>
          <t>SV-1050-00</t>
        </is>
      </c>
      <c r="C21" s="4" t="inlineStr">
        <is>
          <t>小型電磁弁 SV-1050形</t>
        </is>
      </c>
      <c r="D21" s="13" t="n">
        <v>2020</v>
      </c>
      <c r="E21" s="13" t="n">
        <v>42</v>
      </c>
      <c r="F21" s="13">
        <f>D21-E21</f>
        <v/>
      </c>
      <c r="G21" s="25">
        <f>IF(D21=0,"",F21/D21)</f>
        <v/>
      </c>
      <c r="H21" s="4" t="inlineStr">
        <is>
          <t>ボディ鋳巣</t>
        </is>
      </c>
      <c r="I21" s="13" t="n">
        <v>22</v>
      </c>
      <c r="J21" s="4" t="inlineStr">
        <is>
          <t>ねじ山不良</t>
        </is>
      </c>
      <c r="K21" s="13" t="n">
        <v>11</v>
      </c>
      <c r="L21" s="4" t="inlineStr">
        <is>
          <t>応答時間NG</t>
        </is>
      </c>
      <c r="M21" s="13" t="n">
        <v>9</v>
      </c>
    </row>
    <row r="22">
      <c r="A22" s="12" t="inlineStr">
        <is>
          <t>L-11</t>
        </is>
      </c>
      <c r="B22" s="12" t="inlineStr">
        <is>
          <t>SV-1050-S1</t>
        </is>
      </c>
      <c r="C22" s="4" t="inlineStr">
        <is>
          <t>小型電磁弁 SV-1050S形</t>
        </is>
      </c>
      <c r="D22" s="13" t="n">
        <v>690</v>
      </c>
      <c r="E22" s="13" t="n">
        <v>14</v>
      </c>
      <c r="F22" s="13">
        <f>D22-E22</f>
        <v/>
      </c>
      <c r="G22" s="25">
        <f>IF(D22=0,"",F22/D22)</f>
        <v/>
      </c>
      <c r="H22" s="4" t="inlineStr">
        <is>
          <t>エア漏れ</t>
        </is>
      </c>
      <c r="I22" s="13" t="n">
        <v>8</v>
      </c>
      <c r="J22" s="4" t="inlineStr">
        <is>
          <t>応答時間NG</t>
        </is>
      </c>
      <c r="K22" s="13" t="n">
        <v>3</v>
      </c>
      <c r="L22" s="4" t="inlineStr">
        <is>
          <t>ボディ鋳巣</t>
        </is>
      </c>
      <c r="M22" s="13" t="n">
        <v>3</v>
      </c>
    </row>
    <row r="23">
      <c r="A23" s="12" t="inlineStr">
        <is>
          <t>L-12</t>
        </is>
      </c>
      <c r="B23" s="12" t="inlineStr">
        <is>
          <t>SV-1050-00</t>
        </is>
      </c>
      <c r="C23" s="4" t="inlineStr">
        <is>
          <t>小型電磁弁 SV-1050形</t>
        </is>
      </c>
      <c r="D23" s="13" t="n">
        <v>4840</v>
      </c>
      <c r="E23" s="13" t="n">
        <v>87</v>
      </c>
      <c r="F23" s="13">
        <f>D23-E23</f>
        <v/>
      </c>
      <c r="G23" s="25">
        <f>IF(D23=0,"",F23/D23)</f>
        <v/>
      </c>
      <c r="H23" s="4" t="inlineStr">
        <is>
          <t>ねじ山不良</t>
        </is>
      </c>
      <c r="I23" s="13" t="n">
        <v>44</v>
      </c>
      <c r="J23" s="4" t="inlineStr">
        <is>
          <t>エア漏れ</t>
        </is>
      </c>
      <c r="K23" s="13" t="n">
        <v>26</v>
      </c>
      <c r="L23" s="4" t="inlineStr">
        <is>
          <t>Oリング噛み込み</t>
        </is>
      </c>
      <c r="M23" s="13" t="n">
        <v>17</v>
      </c>
    </row>
    <row r="24">
      <c r="A24" s="12" t="inlineStr">
        <is>
          <t>L-13</t>
        </is>
      </c>
      <c r="B24" s="12" t="inlineStr">
        <is>
          <t>SV-1030-00</t>
        </is>
      </c>
      <c r="C24" s="4" t="inlineStr">
        <is>
          <t>小型電磁弁 SV-1030形</t>
        </is>
      </c>
      <c r="D24" s="13" t="n">
        <v>2410</v>
      </c>
      <c r="E24" s="13" t="n">
        <v>58</v>
      </c>
      <c r="F24" s="13">
        <f>D24-E24</f>
        <v/>
      </c>
      <c r="G24" s="25">
        <f>IF(D24=0,"",F24/D24)</f>
        <v/>
      </c>
      <c r="H24" s="4" t="inlineStr">
        <is>
          <t>Oリング噛み込み</t>
        </is>
      </c>
      <c r="I24" s="13" t="n">
        <v>33</v>
      </c>
      <c r="J24" s="4" t="inlineStr">
        <is>
          <t>ボディ鋳巣</t>
        </is>
      </c>
      <c r="K24" s="13" t="n">
        <v>15</v>
      </c>
      <c r="L24" s="4" t="inlineStr">
        <is>
          <t>エア漏れ</t>
        </is>
      </c>
      <c r="M24" s="13" t="n">
        <v>10</v>
      </c>
    </row>
    <row r="25">
      <c r="A25" s="12" t="inlineStr">
        <is>
          <t>L-13</t>
        </is>
      </c>
      <c r="B25" s="12" t="inlineStr">
        <is>
          <t>SV-1050-00</t>
        </is>
      </c>
      <c r="C25" s="4" t="inlineStr">
        <is>
          <t>小型電磁弁 SV-1050形</t>
        </is>
      </c>
      <c r="D25" s="13" t="n">
        <v>2520</v>
      </c>
      <c r="E25" s="13" t="n">
        <v>60</v>
      </c>
      <c r="F25" s="13">
        <f>D25-E25</f>
        <v/>
      </c>
      <c r="G25" s="25">
        <f>IF(D25=0,"",F25/D25)</f>
        <v/>
      </c>
      <c r="H25" s="4" t="inlineStr">
        <is>
          <t>応答時間NG</t>
        </is>
      </c>
      <c r="I25" s="13" t="n">
        <v>32</v>
      </c>
      <c r="J25" s="4" t="inlineStr">
        <is>
          <t>Oリング噛み込み</t>
        </is>
      </c>
      <c r="K25" s="13" t="n">
        <v>15</v>
      </c>
      <c r="L25" s="4" t="inlineStr">
        <is>
          <t>ねじ山不良</t>
        </is>
      </c>
      <c r="M25" s="13" t="n">
        <v>13</v>
      </c>
    </row>
    <row r="26">
      <c r="A26" s="12" t="inlineStr">
        <is>
          <t>L-14</t>
        </is>
      </c>
      <c r="B26" s="12" t="inlineStr">
        <is>
          <t>SV-1050-00</t>
        </is>
      </c>
      <c r="C26" s="4" t="inlineStr">
        <is>
          <t>小型電磁弁 SV-1050形</t>
        </is>
      </c>
      <c r="D26" s="13" t="n">
        <v>4860</v>
      </c>
      <c r="E26" s="13" t="n">
        <v>78</v>
      </c>
      <c r="F26" s="13">
        <f>D26-E26</f>
        <v/>
      </c>
      <c r="G26" s="25">
        <f>IF(D26=0,"",F26/D26)</f>
        <v/>
      </c>
      <c r="H26" s="4" t="inlineStr">
        <is>
          <t>ボディ鋳巣</t>
        </is>
      </c>
      <c r="I26" s="13" t="n">
        <v>44</v>
      </c>
      <c r="J26" s="4" t="inlineStr">
        <is>
          <t>ねじ山不良</t>
        </is>
      </c>
      <c r="K26" s="13" t="n">
        <v>16</v>
      </c>
      <c r="L26" s="4" t="inlineStr">
        <is>
          <t>応答時間NG</t>
        </is>
      </c>
      <c r="M26" s="13" t="n">
        <v>18</v>
      </c>
    </row>
    <row r="27">
      <c r="A27" s="12" t="inlineStr">
        <is>
          <t>L-15</t>
        </is>
      </c>
      <c r="B27" s="12" t="inlineStr">
        <is>
          <t>DP-6010-00</t>
        </is>
      </c>
      <c r="C27" s="4" t="inlineStr">
        <is>
          <t>圧力センサ DP-6010形</t>
        </is>
      </c>
      <c r="D27" s="13" t="n">
        <v>830</v>
      </c>
      <c r="E27" s="13" t="n">
        <v>22</v>
      </c>
      <c r="F27" s="13">
        <f>D27-E27</f>
        <v/>
      </c>
      <c r="G27" s="25">
        <f>IF(D27=0,"",F27/D27)</f>
        <v/>
      </c>
      <c r="H27" s="4" t="inlineStr">
        <is>
          <t>ゼロ点ドリフト</t>
        </is>
      </c>
      <c r="I27" s="13" t="n">
        <v>13</v>
      </c>
      <c r="J27" s="4" t="inlineStr">
        <is>
          <t>出力ズレ（スパン）</t>
        </is>
      </c>
      <c r="K27" s="13" t="n">
        <v>5</v>
      </c>
      <c r="L27" s="4" t="inlineStr">
        <is>
          <t>はんだ不良</t>
        </is>
      </c>
      <c r="M27" s="13" t="n">
        <v>4</v>
      </c>
    </row>
    <row r="28">
      <c r="A28" s="12" t="inlineStr">
        <is>
          <t>L-16</t>
        </is>
      </c>
      <c r="B28" s="12" t="inlineStr">
        <is>
          <t>DP-6100-00</t>
        </is>
      </c>
      <c r="C28" s="4" t="inlineStr">
        <is>
          <t>圧力センサ DP-6100形</t>
        </is>
      </c>
      <c r="D28" s="13" t="n">
        <v>470</v>
      </c>
      <c r="E28" s="13" t="n">
        <v>15</v>
      </c>
      <c r="F28" s="13">
        <f>D28-E28</f>
        <v/>
      </c>
      <c r="G28" s="25">
        <f>IF(D28=0,"",F28/D28)</f>
        <v/>
      </c>
      <c r="H28" s="4" t="inlineStr">
        <is>
          <t>気密NG</t>
        </is>
      </c>
      <c r="I28" s="13" t="n">
        <v>9</v>
      </c>
      <c r="J28" s="4" t="inlineStr">
        <is>
          <t>ゼロ点ドリフト</t>
        </is>
      </c>
      <c r="K28" s="13" t="n">
        <v>3</v>
      </c>
      <c r="L28" s="4" t="inlineStr">
        <is>
          <t>素子クラック</t>
        </is>
      </c>
      <c r="M28" s="13" t="n">
        <v>3</v>
      </c>
    </row>
    <row r="29">
      <c r="A29" s="12" t="inlineStr">
        <is>
          <t>L-16</t>
        </is>
      </c>
      <c r="B29" s="12" t="inlineStr">
        <is>
          <t>DP-6100-E1</t>
        </is>
      </c>
      <c r="C29" s="4" t="inlineStr">
        <is>
          <t>圧力センサ DP-6100E形</t>
        </is>
      </c>
      <c r="D29" s="13" t="n">
        <v>80</v>
      </c>
      <c r="E29" s="13" t="n">
        <v>3</v>
      </c>
      <c r="F29" s="13">
        <f>D29-E29</f>
        <v/>
      </c>
      <c r="G29" s="25">
        <f>IF(D29=0,"",F29/D29)</f>
        <v/>
      </c>
      <c r="H29" s="4" t="inlineStr">
        <is>
          <t>出力ズレ（スパン）</t>
        </is>
      </c>
      <c r="I29" s="13" t="n">
        <v>1</v>
      </c>
      <c r="J29" s="4" t="inlineStr">
        <is>
          <t>素子クラック</t>
        </is>
      </c>
      <c r="K29" s="13" t="n">
        <v>1</v>
      </c>
      <c r="L29" s="4" t="inlineStr">
        <is>
          <t>気密NG</t>
        </is>
      </c>
      <c r="M29" s="13" t="n">
        <v>1</v>
      </c>
    </row>
    <row r="30">
      <c r="A30" s="12" t="inlineStr">
        <is>
          <t>L-17</t>
        </is>
      </c>
      <c r="B30" s="12" t="inlineStr">
        <is>
          <t>DP-6010-00</t>
        </is>
      </c>
      <c r="C30" s="4" t="inlineStr">
        <is>
          <t>圧力センサ DP-6010形</t>
        </is>
      </c>
      <c r="D30" s="13" t="n">
        <v>480</v>
      </c>
      <c r="E30" s="13" t="n">
        <v>12</v>
      </c>
      <c r="F30" s="13">
        <f>D30-E30</f>
        <v/>
      </c>
      <c r="G30" s="25">
        <f>IF(D30=0,"",F30/D30)</f>
        <v/>
      </c>
      <c r="H30" s="4" t="inlineStr">
        <is>
          <t>ゼロ点ドリフト</t>
        </is>
      </c>
      <c r="I30" s="13" t="n">
        <v>6</v>
      </c>
      <c r="J30" s="4" t="inlineStr">
        <is>
          <t>出力ズレ（スパン）</t>
        </is>
      </c>
      <c r="K30" s="13" t="n">
        <v>3</v>
      </c>
      <c r="L30" s="4" t="inlineStr">
        <is>
          <t>はんだ不良</t>
        </is>
      </c>
      <c r="M30" s="13" t="n">
        <v>3</v>
      </c>
    </row>
    <row r="31">
      <c r="A31" s="12" t="inlineStr">
        <is>
          <t>L-17</t>
        </is>
      </c>
      <c r="B31" s="12" t="inlineStr">
        <is>
          <t>DP-6100-00</t>
        </is>
      </c>
      <c r="C31" s="4" t="inlineStr">
        <is>
          <t>圧力センサ DP-6100形</t>
        </is>
      </c>
      <c r="D31" s="13" t="n">
        <v>360</v>
      </c>
      <c r="E31" s="13" t="n">
        <v>9</v>
      </c>
      <c r="F31" s="13">
        <f>D31-E31</f>
        <v/>
      </c>
      <c r="G31" s="25">
        <f>IF(D31=0,"",F31/D31)</f>
        <v/>
      </c>
      <c r="H31" s="4" t="inlineStr">
        <is>
          <t>素子クラック</t>
        </is>
      </c>
      <c r="I31" s="13" t="n">
        <v>4</v>
      </c>
      <c r="J31" s="4" t="inlineStr">
        <is>
          <t>はんだ不良</t>
        </is>
      </c>
      <c r="K31" s="13" t="n">
        <v>2</v>
      </c>
      <c r="L31" s="4" t="inlineStr">
        <is>
          <t>ゼロ点ドリフト</t>
        </is>
      </c>
      <c r="M31" s="13" t="n">
        <v>3</v>
      </c>
    </row>
    <row r="32">
      <c r="A32" s="12" t="inlineStr">
        <is>
          <t>L-18</t>
        </is>
      </c>
      <c r="B32" s="12" t="inlineStr">
        <is>
          <t>DP-6010-00</t>
        </is>
      </c>
      <c r="C32" s="4" t="inlineStr">
        <is>
          <t>圧力センサ DP-6010形</t>
        </is>
      </c>
      <c r="D32" s="13" t="n">
        <v>820</v>
      </c>
      <c r="E32" s="13" t="n">
        <v>16</v>
      </c>
      <c r="F32" s="13">
        <f>D32-E32</f>
        <v/>
      </c>
      <c r="G32" s="25">
        <f>IF(D32=0,"",F32/D32)</f>
        <v/>
      </c>
      <c r="H32" s="4" t="inlineStr">
        <is>
          <t>気密NG</t>
        </is>
      </c>
      <c r="I32" s="13" t="n">
        <v>7</v>
      </c>
      <c r="J32" s="4" t="inlineStr">
        <is>
          <t>ゼロ点ドリフト</t>
        </is>
      </c>
      <c r="K32" s="13" t="n">
        <v>5</v>
      </c>
      <c r="L32" s="4" t="inlineStr">
        <is>
          <t>素子クラック</t>
        </is>
      </c>
      <c r="M32" s="13" t="n">
        <v>4</v>
      </c>
    </row>
    <row r="33">
      <c r="A33" s="12" t="inlineStr">
        <is>
          <t>L-19</t>
        </is>
      </c>
      <c r="B33" s="12" t="inlineStr">
        <is>
          <t>DP-6100-00</t>
        </is>
      </c>
      <c r="C33" s="4" t="inlineStr">
        <is>
          <t>圧力センサ DP-6100形</t>
        </is>
      </c>
      <c r="D33" s="13" t="n">
        <v>970</v>
      </c>
      <c r="E33" s="13" t="n">
        <v>28</v>
      </c>
      <c r="F33" s="13">
        <f>D33-E33</f>
        <v/>
      </c>
      <c r="G33" s="25">
        <f>IF(D33=0,"",F33/D33)</f>
        <v/>
      </c>
      <c r="H33" s="4" t="inlineStr">
        <is>
          <t>気密NG</t>
        </is>
      </c>
      <c r="I33" s="13" t="n">
        <v>13</v>
      </c>
      <c r="J33" s="4" t="inlineStr">
        <is>
          <t>ゼロ点ドリフト</t>
        </is>
      </c>
      <c r="K33" s="13" t="n">
        <v>10</v>
      </c>
      <c r="L33" s="4" t="inlineStr">
        <is>
          <t>素子クラック</t>
        </is>
      </c>
      <c r="M33" s="13" t="n">
        <v>5</v>
      </c>
    </row>
    <row r="34">
      <c r="A34" s="12" t="inlineStr">
        <is>
          <t>L-20</t>
        </is>
      </c>
      <c r="B34" s="12" t="inlineStr">
        <is>
          <t>DC-8008-00</t>
        </is>
      </c>
      <c r="C34" s="4" t="inlineStr">
        <is>
          <t>車載コネクタ DC-8008形</t>
        </is>
      </c>
      <c r="D34" s="13" t="n">
        <v>91600</v>
      </c>
      <c r="E34" s="13" t="n">
        <v>824</v>
      </c>
      <c r="F34" s="13">
        <f>D34-E34</f>
        <v/>
      </c>
      <c r="G34" s="25">
        <f>IF(D34=0,"",F34/D34)</f>
        <v/>
      </c>
      <c r="H34" s="4" t="inlineStr">
        <is>
          <t>端子曲がり</t>
        </is>
      </c>
      <c r="I34" s="13" t="n">
        <v>410</v>
      </c>
      <c r="J34" s="4" t="inlineStr">
        <is>
          <t>端子未挿入</t>
        </is>
      </c>
      <c r="K34" s="13" t="n">
        <v>206</v>
      </c>
      <c r="L34" s="4" t="inlineStr">
        <is>
          <t>シールマット浮き</t>
        </is>
      </c>
      <c r="M34" s="13" t="n">
        <v>208</v>
      </c>
    </row>
    <row r="35">
      <c r="A35" s="12" t="inlineStr">
        <is>
          <t>L-21</t>
        </is>
      </c>
      <c r="B35" s="12" t="inlineStr">
        <is>
          <t>DC-8008-00</t>
        </is>
      </c>
      <c r="C35" s="4" t="inlineStr">
        <is>
          <t>車載コネクタ DC-8008形</t>
        </is>
      </c>
      <c r="D35" s="13" t="n">
        <v>44040</v>
      </c>
      <c r="E35" s="13" t="n">
        <v>440</v>
      </c>
      <c r="F35" s="13">
        <f>D35-E35</f>
        <v/>
      </c>
      <c r="G35" s="25">
        <f>IF(D35=0,"",F35/D35)</f>
        <v/>
      </c>
      <c r="H35" s="4" t="inlineStr">
        <is>
          <t>端子未挿入</t>
        </is>
      </c>
      <c r="I35" s="13" t="n">
        <v>253</v>
      </c>
      <c r="J35" s="4" t="inlineStr">
        <is>
          <t>ハウジング欠け</t>
        </is>
      </c>
      <c r="K35" s="13" t="n">
        <v>94</v>
      </c>
      <c r="L35" s="4" t="inlineStr">
        <is>
          <t>嵌合力NG</t>
        </is>
      </c>
      <c r="M35" s="13" t="n">
        <v>93</v>
      </c>
    </row>
    <row r="36">
      <c r="A36" s="12" t="inlineStr">
        <is>
          <t>L-21</t>
        </is>
      </c>
      <c r="B36" s="12" t="inlineStr">
        <is>
          <t>DC-8016-00</t>
        </is>
      </c>
      <c r="C36" s="4" t="inlineStr">
        <is>
          <t>車載コネクタ DC-8016形</t>
        </is>
      </c>
      <c r="D36" s="13" t="n">
        <v>60700</v>
      </c>
      <c r="E36" s="13" t="n">
        <v>607</v>
      </c>
      <c r="F36" s="13">
        <f>D36-E36</f>
        <v/>
      </c>
      <c r="G36" s="25">
        <f>IF(D36=0,"",F36/D36)</f>
        <v/>
      </c>
      <c r="H36" s="4" t="inlineStr">
        <is>
          <t>端子曲がり</t>
        </is>
      </c>
      <c r="I36" s="13" t="n">
        <v>298</v>
      </c>
      <c r="J36" s="4" t="inlineStr">
        <is>
          <t>端子未挿入</t>
        </is>
      </c>
      <c r="K36" s="13" t="n">
        <v>149</v>
      </c>
      <c r="L36" s="4" t="inlineStr">
        <is>
          <t>シールマット浮き</t>
        </is>
      </c>
      <c r="M36" s="13" t="n">
        <v>160</v>
      </c>
    </row>
    <row r="37">
      <c r="A37" s="12" t="inlineStr">
        <is>
          <t>L-22</t>
        </is>
      </c>
      <c r="B37" s="12" t="inlineStr">
        <is>
          <t>DC-8016-00</t>
        </is>
      </c>
      <c r="C37" s="4" t="inlineStr">
        <is>
          <t>車載コネクタ DC-8016形</t>
        </is>
      </c>
      <c r="D37" s="13" t="n">
        <v>123770</v>
      </c>
      <c r="E37" s="13" t="n">
        <v>990</v>
      </c>
      <c r="F37" s="13">
        <f>D37-E37</f>
        <v/>
      </c>
      <c r="G37" s="25">
        <f>IF(D37=0,"",F37/D37)</f>
        <v/>
      </c>
      <c r="H37" s="4" t="inlineStr">
        <is>
          <t>シールマット浮き</t>
        </is>
      </c>
      <c r="I37" s="13" t="n">
        <v>562</v>
      </c>
      <c r="J37" s="4" t="inlineStr">
        <is>
          <t>嵌合力NG</t>
        </is>
      </c>
      <c r="K37" s="13" t="n">
        <v>210</v>
      </c>
      <c r="L37" s="4" t="inlineStr">
        <is>
          <t>端子未挿入</t>
        </is>
      </c>
      <c r="M37" s="13" t="n">
        <v>218</v>
      </c>
    </row>
    <row r="38">
      <c r="A38" s="12" t="inlineStr">
        <is>
          <t>L-23</t>
        </is>
      </c>
      <c r="B38" s="12" t="inlineStr">
        <is>
          <t>DC-8016-00</t>
        </is>
      </c>
      <c r="C38" s="4" t="inlineStr">
        <is>
          <t>車載コネクタ DC-8016形</t>
        </is>
      </c>
      <c r="D38" s="13" t="n">
        <v>86830</v>
      </c>
      <c r="E38" s="13" t="n">
        <v>868</v>
      </c>
      <c r="F38" s="13">
        <f>D38-E38</f>
        <v/>
      </c>
      <c r="G38" s="25">
        <f>IF(D38=0,"",F38/D38)</f>
        <v/>
      </c>
      <c r="H38" s="4" t="inlineStr">
        <is>
          <t>嵌合力NG</t>
        </is>
      </c>
      <c r="I38" s="13" t="n">
        <v>396</v>
      </c>
      <c r="J38" s="4" t="inlineStr">
        <is>
          <t>端子曲がり</t>
        </is>
      </c>
      <c r="K38" s="13" t="n">
        <v>306</v>
      </c>
      <c r="L38" s="4" t="inlineStr">
        <is>
          <t>ハウジング欠け</t>
        </is>
      </c>
      <c r="M38" s="13" t="n">
        <v>166</v>
      </c>
    </row>
    <row r="39">
      <c r="A39" s="12" t="inlineStr">
        <is>
          <t>L-24</t>
        </is>
      </c>
      <c r="B39" s="12" t="inlineStr">
        <is>
          <t>DC-8008-00</t>
        </is>
      </c>
      <c r="C39" s="4" t="inlineStr">
        <is>
          <t>車載コネクタ DC-8008形</t>
        </is>
      </c>
      <c r="D39" s="13" t="n">
        <v>52040</v>
      </c>
      <c r="E39" s="13" t="n">
        <v>729</v>
      </c>
      <c r="F39" s="13">
        <f>D39-E39</f>
        <v/>
      </c>
      <c r="G39" s="25">
        <f>IF(D39=0,"",F39/D39)</f>
        <v/>
      </c>
      <c r="H39" s="4" t="inlineStr">
        <is>
          <t>ハウジング欠け</t>
        </is>
      </c>
      <c r="I39" s="13" t="n">
        <v>414</v>
      </c>
      <c r="J39" s="4" t="inlineStr">
        <is>
          <t>シールマット浮き</t>
        </is>
      </c>
      <c r="K39" s="13" t="n">
        <v>185</v>
      </c>
      <c r="L39" s="4" t="inlineStr">
        <is>
          <t>端子曲がり</t>
        </is>
      </c>
      <c r="M39" s="13" t="n">
        <v>130</v>
      </c>
    </row>
    <row r="40">
      <c r="A40" s="12" t="inlineStr">
        <is>
          <t>L-24</t>
        </is>
      </c>
      <c r="B40" s="12" t="inlineStr">
        <is>
          <t>DC-8016-00</t>
        </is>
      </c>
      <c r="C40" s="4" t="inlineStr">
        <is>
          <t>車載コネクタ DC-8016形</t>
        </is>
      </c>
      <c r="D40" s="13" t="n">
        <v>46200</v>
      </c>
      <c r="E40" s="13" t="n">
        <v>647</v>
      </c>
      <c r="F40" s="13">
        <f>D40-E40</f>
        <v/>
      </c>
      <c r="G40" s="25">
        <f>IF(D40=0,"",F40/D40)</f>
        <v/>
      </c>
      <c r="H40" s="4" t="inlineStr">
        <is>
          <t>端子未挿入</t>
        </is>
      </c>
      <c r="I40" s="13" t="n">
        <v>321</v>
      </c>
      <c r="J40" s="4" t="inlineStr">
        <is>
          <t>ハウジング欠け</t>
        </is>
      </c>
      <c r="K40" s="13" t="n">
        <v>193</v>
      </c>
      <c r="L40" s="4" t="inlineStr">
        <is>
          <t>嵌合力NG</t>
        </is>
      </c>
      <c r="M40" s="13" t="n">
        <v>133</v>
      </c>
    </row>
    <row r="41">
      <c r="A41" s="12" t="inlineStr">
        <is>
          <t>L-25</t>
        </is>
      </c>
      <c r="B41" s="12" t="inlineStr">
        <is>
          <t>DC-8016-00</t>
        </is>
      </c>
      <c r="C41" s="4" t="inlineStr">
        <is>
          <t>車載コネクタ DC-8016形</t>
        </is>
      </c>
      <c r="D41" s="13" t="n">
        <v>42500</v>
      </c>
      <c r="E41" s="13" t="n">
        <v>680</v>
      </c>
      <c r="F41" s="13">
        <f>D41-E41</f>
        <v/>
      </c>
      <c r="G41" s="25">
        <f>IF(D41=0,"",F41/D41)</f>
        <v/>
      </c>
      <c r="H41" s="4" t="inlineStr">
        <is>
          <t>ハウジング欠け</t>
        </is>
      </c>
      <c r="I41" s="13" t="n">
        <v>303</v>
      </c>
      <c r="J41" s="4" t="inlineStr">
        <is>
          <t>シールマット浮き</t>
        </is>
      </c>
      <c r="K41" s="13" t="n">
        <v>235</v>
      </c>
      <c r="L41" s="4" t="inlineStr">
        <is>
          <t>端子曲がり</t>
        </is>
      </c>
      <c r="M41" s="13" t="n">
        <v>142</v>
      </c>
    </row>
    <row r="42">
      <c r="A42" s="12" t="inlineStr">
        <is>
          <t>L-25</t>
        </is>
      </c>
      <c r="B42" s="12" t="inlineStr">
        <is>
          <t>DC-8016-W1</t>
        </is>
      </c>
      <c r="C42" s="4" t="inlineStr">
        <is>
          <t>車載コネクタ DC-8016W形</t>
        </is>
      </c>
      <c r="D42" s="13" t="n">
        <v>24520</v>
      </c>
      <c r="E42" s="13" t="n">
        <v>392</v>
      </c>
      <c r="F42" s="13">
        <f>D42-E42</f>
        <v/>
      </c>
      <c r="G42" s="25">
        <f>IF(D42=0,"",F42/D42)</f>
        <v/>
      </c>
      <c r="H42" s="4" t="inlineStr">
        <is>
          <t>嵌合力NG</t>
        </is>
      </c>
      <c r="I42" s="13" t="n">
        <v>224</v>
      </c>
      <c r="J42" s="4" t="inlineStr">
        <is>
          <t>端子曲がり</t>
        </is>
      </c>
      <c r="K42" s="13" t="n">
        <v>98</v>
      </c>
      <c r="L42" s="4" t="inlineStr">
        <is>
          <t>ハウジング欠け</t>
        </is>
      </c>
      <c r="M42" s="13" t="n">
        <v>70</v>
      </c>
    </row>
    <row r="43">
      <c r="A43" s="12" t="inlineStr">
        <is>
          <t>L-26</t>
        </is>
      </c>
      <c r="B43" s="12" t="inlineStr">
        <is>
          <t>DC-8016-W1</t>
        </is>
      </c>
      <c r="C43" s="4" t="inlineStr">
        <is>
          <t>車載コネクタ DC-8016W形</t>
        </is>
      </c>
      <c r="D43" s="13" t="n">
        <v>51050</v>
      </c>
      <c r="E43" s="13" t="n">
        <v>1021</v>
      </c>
      <c r="F43" s="13">
        <f>D43-E43</f>
        <v/>
      </c>
      <c r="G43" s="25">
        <f>IF(D43=0,"",F43/D43)</f>
        <v/>
      </c>
      <c r="H43" s="4" t="inlineStr">
        <is>
          <t>端子未挿入</t>
        </is>
      </c>
      <c r="I43" s="13" t="n">
        <v>565</v>
      </c>
      <c r="J43" s="4" t="inlineStr">
        <is>
          <t>ハウジング欠け</t>
        </is>
      </c>
      <c r="K43" s="13" t="n">
        <v>216</v>
      </c>
      <c r="L43" s="4" t="inlineStr">
        <is>
          <t>嵌合力NG</t>
        </is>
      </c>
      <c r="M43" s="13" t="n">
        <v>240</v>
      </c>
    </row>
    <row r="44">
      <c r="A44" s="12" t="inlineStr">
        <is>
          <t>L-27</t>
        </is>
      </c>
      <c r="B44" s="12" t="inlineStr">
        <is>
          <t>DR-2412-00</t>
        </is>
      </c>
      <c r="C44" s="4" t="inlineStr">
        <is>
          <t>産業用リレー DR-2412形</t>
        </is>
      </c>
      <c r="D44" s="13" t="n">
        <v>4880</v>
      </c>
      <c r="E44" s="13" t="n">
        <v>146</v>
      </c>
      <c r="F44" s="13">
        <f>D44-E44</f>
        <v/>
      </c>
      <c r="G44" s="25">
        <f>IF(D44=0,"",F44/D44)</f>
        <v/>
      </c>
      <c r="H44" s="4" t="inlineStr">
        <is>
          <t>異物混入</t>
        </is>
      </c>
      <c r="I44" s="13" t="n">
        <v>68</v>
      </c>
      <c r="J44" s="4" t="inlineStr">
        <is>
          <t>接点溶着</t>
        </is>
      </c>
      <c r="K44" s="13" t="n">
        <v>44</v>
      </c>
      <c r="L44" s="4" t="inlineStr">
        <is>
          <t>ケース割れ</t>
        </is>
      </c>
      <c r="M44" s="13" t="n">
        <v>34</v>
      </c>
    </row>
    <row r="45">
      <c r="A45" s="12" t="inlineStr">
        <is>
          <t>L-27</t>
        </is>
      </c>
      <c r="B45" s="12" t="inlineStr">
        <is>
          <t>DR-2424-00</t>
        </is>
      </c>
      <c r="C45" s="4" t="inlineStr">
        <is>
          <t>産業用リレー DR-2424形</t>
        </is>
      </c>
      <c r="D45" s="13" t="n">
        <v>2290</v>
      </c>
      <c r="E45" s="13" t="n">
        <v>69</v>
      </c>
      <c r="F45" s="13">
        <f>D45-E45</f>
        <v/>
      </c>
      <c r="G45" s="25">
        <f>IF(D45=0,"",F45/D45)</f>
        <v/>
      </c>
      <c r="H45" s="4" t="inlineStr">
        <is>
          <t>接点溶着</t>
        </is>
      </c>
      <c r="I45" s="13" t="n">
        <v>39</v>
      </c>
      <c r="J45" s="4" t="inlineStr">
        <is>
          <t>コイル断線</t>
        </is>
      </c>
      <c r="K45" s="13" t="n">
        <v>17</v>
      </c>
      <c r="L45" s="4" t="inlineStr">
        <is>
          <t>動作電圧NG</t>
        </is>
      </c>
      <c r="M45" s="13" t="n">
        <v>13</v>
      </c>
    </row>
    <row r="46">
      <c r="A46" s="12" t="inlineStr">
        <is>
          <t>L-27</t>
        </is>
      </c>
      <c r="B46" s="12" t="inlineStr">
        <is>
          <t>DR-2412-H0</t>
        </is>
      </c>
      <c r="C46" s="4" t="inlineStr">
        <is>
          <t>産業用リレー DR-2412H形</t>
        </is>
      </c>
      <c r="D46" s="13" t="n">
        <v>1060</v>
      </c>
      <c r="E46" s="13" t="n">
        <v>32</v>
      </c>
      <c r="F46" s="13">
        <f>D46-E46</f>
        <v/>
      </c>
      <c r="G46" s="25">
        <f>IF(D46=0,"",F46/D46)</f>
        <v/>
      </c>
      <c r="H46" s="4" t="inlineStr">
        <is>
          <t>コイル断線</t>
        </is>
      </c>
      <c r="I46" s="13" t="n">
        <v>16</v>
      </c>
      <c r="J46" s="4" t="inlineStr">
        <is>
          <t>ケース割れ</t>
        </is>
      </c>
      <c r="K46" s="13" t="n">
        <v>9</v>
      </c>
      <c r="L46" s="4" t="inlineStr">
        <is>
          <t>端子曲がり</t>
        </is>
      </c>
      <c r="M46" s="13" t="n">
        <v>7</v>
      </c>
    </row>
    <row r="47">
      <c r="A47" s="12" t="inlineStr">
        <is>
          <t>L-27</t>
        </is>
      </c>
      <c r="B47" s="12" t="inlineStr">
        <is>
          <t>SV-1030-00</t>
        </is>
      </c>
      <c r="C47" s="4" t="inlineStr">
        <is>
          <t>小型電磁弁 SV-1030形</t>
        </is>
      </c>
      <c r="D47" s="13" t="n">
        <v>740</v>
      </c>
      <c r="E47" s="13" t="n">
        <v>22</v>
      </c>
      <c r="F47" s="13">
        <f>D47-E47</f>
        <v/>
      </c>
      <c r="G47" s="25">
        <f>IF(D47=0,"",F47/D47)</f>
        <v/>
      </c>
      <c r="H47" s="4" t="inlineStr">
        <is>
          <t>エア漏れ</t>
        </is>
      </c>
      <c r="I47" s="13" t="n">
        <v>11</v>
      </c>
      <c r="J47" s="4" t="inlineStr">
        <is>
          <t>応答時間NG</t>
        </is>
      </c>
      <c r="K47" s="13" t="n">
        <v>6</v>
      </c>
      <c r="L47" s="4" t="inlineStr">
        <is>
          <t>ボディ鋳巣</t>
        </is>
      </c>
      <c r="M47" s="13" t="n">
        <v>5</v>
      </c>
    </row>
    <row r="48">
      <c r="A48" s="12" t="inlineStr">
        <is>
          <t>L-27</t>
        </is>
      </c>
      <c r="B48" s="12" t="inlineStr">
        <is>
          <t>SV-1050-00</t>
        </is>
      </c>
      <c r="C48" s="4" t="inlineStr">
        <is>
          <t>小型電磁弁 SV-1050形</t>
        </is>
      </c>
      <c r="D48" s="13" t="n">
        <v>870</v>
      </c>
      <c r="E48" s="13" t="n">
        <v>26</v>
      </c>
      <c r="F48" s="13">
        <f>D48-E48</f>
        <v/>
      </c>
      <c r="G48" s="25">
        <f>IF(D48=0,"",F48/D48)</f>
        <v/>
      </c>
      <c r="H48" s="4" t="inlineStr">
        <is>
          <t>Oリング噛み込み</t>
        </is>
      </c>
      <c r="I48" s="13" t="n">
        <v>14</v>
      </c>
      <c r="J48" s="4" t="inlineStr">
        <is>
          <t>ボディ鋳巣</t>
        </is>
      </c>
      <c r="K48" s="13" t="n">
        <v>5</v>
      </c>
      <c r="L48" s="4" t="inlineStr">
        <is>
          <t>エア漏れ</t>
        </is>
      </c>
      <c r="M48" s="13" t="n">
        <v>7</v>
      </c>
    </row>
    <row r="49">
      <c r="A49" s="12" t="inlineStr">
        <is>
          <t>L-28</t>
        </is>
      </c>
      <c r="B49" s="12" t="inlineStr">
        <is>
          <t>DR-2412-00</t>
        </is>
      </c>
      <c r="C49" s="4" t="inlineStr">
        <is>
          <t>産業用リレー DR-2412形</t>
        </is>
      </c>
      <c r="D49" s="13" t="n">
        <v>2180</v>
      </c>
      <c r="E49" s="13" t="n">
        <v>70</v>
      </c>
      <c r="F49" s="13">
        <f>D49-E49</f>
        <v/>
      </c>
      <c r="G49" s="25">
        <f>IF(D49=0,"",F49/D49)</f>
        <v/>
      </c>
      <c r="H49" s="4" t="inlineStr">
        <is>
          <t>端子曲がり</t>
        </is>
      </c>
      <c r="I49" s="13" t="n">
        <v>30</v>
      </c>
      <c r="J49" s="4" t="inlineStr">
        <is>
          <t>異物混入</t>
        </is>
      </c>
      <c r="K49" s="13" t="n">
        <v>24</v>
      </c>
      <c r="L49" s="4" t="inlineStr">
        <is>
          <t>コイル断線</t>
        </is>
      </c>
      <c r="M49" s="13" t="n">
        <v>16</v>
      </c>
    </row>
    <row r="50">
      <c r="A50" s="12" t="inlineStr">
        <is>
          <t>L-28</t>
        </is>
      </c>
      <c r="B50" s="12" t="inlineStr">
        <is>
          <t>DR-2424-00</t>
        </is>
      </c>
      <c r="C50" s="4" t="inlineStr">
        <is>
          <t>産業用リレー DR-2424形</t>
        </is>
      </c>
      <c r="D50" s="13" t="n">
        <v>1350</v>
      </c>
      <c r="E50" s="13" t="n">
        <v>43</v>
      </c>
      <c r="F50" s="13">
        <f>D50-E50</f>
        <v/>
      </c>
      <c r="G50" s="25">
        <f>IF(D50=0,"",F50/D50)</f>
        <v/>
      </c>
      <c r="H50" s="4" t="inlineStr">
        <is>
          <t>異物混入</t>
        </is>
      </c>
      <c r="I50" s="13" t="n">
        <v>21</v>
      </c>
      <c r="J50" s="4" t="inlineStr">
        <is>
          <t>接点溶着</t>
        </is>
      </c>
      <c r="K50" s="13" t="n">
        <v>13</v>
      </c>
      <c r="L50" s="4" t="inlineStr">
        <is>
          <t>ケース割れ</t>
        </is>
      </c>
      <c r="M50" s="13" t="n">
        <v>9</v>
      </c>
    </row>
    <row r="51">
      <c r="A51" s="12" t="inlineStr">
        <is>
          <t>L-28</t>
        </is>
      </c>
      <c r="B51" s="12" t="inlineStr">
        <is>
          <t>SV-1030-00</t>
        </is>
      </c>
      <c r="C51" s="4" t="inlineStr">
        <is>
          <t>小型電磁弁 SV-1030形</t>
        </is>
      </c>
      <c r="D51" s="13" t="n">
        <v>510</v>
      </c>
      <c r="E51" s="13" t="n">
        <v>16</v>
      </c>
      <c r="F51" s="13">
        <f>D51-E51</f>
        <v/>
      </c>
      <c r="G51" s="25">
        <f>IF(D51=0,"",F51/D51)</f>
        <v/>
      </c>
      <c r="H51" s="4" t="inlineStr">
        <is>
          <t>Oリング噛み込み</t>
        </is>
      </c>
      <c r="I51" s="13" t="n">
        <v>9</v>
      </c>
      <c r="J51" s="4" t="inlineStr">
        <is>
          <t>ボディ鋳巣</t>
        </is>
      </c>
      <c r="K51" s="13" t="n">
        <v>4</v>
      </c>
      <c r="L51" s="4" t="inlineStr">
        <is>
          <t>エア漏れ</t>
        </is>
      </c>
      <c r="M51" s="13" t="n">
        <v>3</v>
      </c>
    </row>
    <row r="52">
      <c r="A52" s="12" t="inlineStr">
        <is>
          <t>L-28</t>
        </is>
      </c>
      <c r="B52" s="12" t="inlineStr">
        <is>
          <t>SV-1050-00</t>
        </is>
      </c>
      <c r="C52" s="4" t="inlineStr">
        <is>
          <t>小型電磁弁 SV-1050形</t>
        </is>
      </c>
      <c r="D52" s="13" t="n">
        <v>630</v>
      </c>
      <c r="E52" s="13" t="n">
        <v>20</v>
      </c>
      <c r="F52" s="13">
        <f>D52-E52</f>
        <v/>
      </c>
      <c r="G52" s="25">
        <f>IF(D52=0,"",F52/D52)</f>
        <v/>
      </c>
      <c r="H52" s="4" t="inlineStr">
        <is>
          <t>応答時間NG</t>
        </is>
      </c>
      <c r="I52" s="13" t="n">
        <v>10</v>
      </c>
      <c r="J52" s="4" t="inlineStr">
        <is>
          <t>Oリング噛み込み</t>
        </is>
      </c>
      <c r="K52" s="13" t="n">
        <v>5</v>
      </c>
      <c r="L52" s="4" t="inlineStr">
        <is>
          <t>ねじ山不良</t>
        </is>
      </c>
      <c r="M52" s="13" t="n">
        <v>5</v>
      </c>
    </row>
    <row r="53">
      <c r="A53" s="12" t="inlineStr">
        <is>
          <t>L-28</t>
        </is>
      </c>
      <c r="B53" s="12" t="inlineStr">
        <is>
          <t>SV-1050-S1</t>
        </is>
      </c>
      <c r="C53" s="4" t="inlineStr">
        <is>
          <t>小型電磁弁 SV-1050S形</t>
        </is>
      </c>
      <c r="D53" s="13" t="n">
        <v>200</v>
      </c>
      <c r="E53" s="13" t="n">
        <v>6</v>
      </c>
      <c r="F53" s="13">
        <f>D53-E53</f>
        <v/>
      </c>
      <c r="G53" s="25">
        <f>IF(D53=0,"",F53/D53)</f>
        <v/>
      </c>
      <c r="H53" s="4" t="inlineStr">
        <is>
          <t>ボディ鋳巣</t>
        </is>
      </c>
      <c r="I53" s="13" t="n">
        <v>3</v>
      </c>
      <c r="J53" s="4" t="inlineStr">
        <is>
          <t>ねじ山不良</t>
        </is>
      </c>
      <c r="K53" s="13" t="n">
        <v>1</v>
      </c>
      <c r="L53" s="4" t="inlineStr">
        <is>
          <t>応答時間NG</t>
        </is>
      </c>
      <c r="M53" s="13" t="n">
        <v>2</v>
      </c>
    </row>
    <row r="54">
      <c r="A54" s="12" t="inlineStr">
        <is>
          <t>L-28</t>
        </is>
      </c>
      <c r="B54" s="12" t="inlineStr">
        <is>
          <t>DP-6010-00</t>
        </is>
      </c>
      <c r="C54" s="4" t="inlineStr">
        <is>
          <t>圧力センサ DP-6010形</t>
        </is>
      </c>
      <c r="D54" s="13" t="n">
        <v>120</v>
      </c>
      <c r="E54" s="13" t="n">
        <v>4</v>
      </c>
      <c r="F54" s="13">
        <f>D54-E54</f>
        <v/>
      </c>
      <c r="G54" s="25">
        <f>IF(D54=0,"",F54/D54)</f>
        <v/>
      </c>
      <c r="H54" s="4" t="inlineStr">
        <is>
          <t>気密NG</t>
        </is>
      </c>
      <c r="I54" s="13" t="n">
        <v>2</v>
      </c>
      <c r="J54" s="4" t="inlineStr">
        <is>
          <t>ゼロ点ドリフト</t>
        </is>
      </c>
      <c r="K54" s="13" t="n">
        <v>1</v>
      </c>
      <c r="L54" s="4" t="inlineStr">
        <is>
          <t>素子クラック</t>
        </is>
      </c>
      <c r="M54" s="13" t="n">
        <v>1</v>
      </c>
    </row>
    <row r="55">
      <c r="A55" s="12" t="inlineStr">
        <is>
          <t>L-28</t>
        </is>
      </c>
      <c r="B55" s="12" t="inlineStr">
        <is>
          <t>DC-8008-00</t>
        </is>
      </c>
      <c r="C55" s="4" t="inlineStr">
        <is>
          <t>車載コネクタ DC-8008形</t>
        </is>
      </c>
      <c r="D55" s="13" t="n">
        <v>14370</v>
      </c>
      <c r="E55" s="13" t="n">
        <v>460</v>
      </c>
      <c r="F55" s="13">
        <f>D55-E55</f>
        <v/>
      </c>
      <c r="G55" s="25">
        <f>IF(D55=0,"",F55/D55)</f>
        <v/>
      </c>
      <c r="H55" s="4" t="inlineStr">
        <is>
          <t>端子曲がり</t>
        </is>
      </c>
      <c r="I55" s="13" t="n">
        <v>263</v>
      </c>
      <c r="J55" s="4" t="inlineStr">
        <is>
          <t>端子未挿入</t>
        </is>
      </c>
      <c r="K55" s="13" t="n">
        <v>117</v>
      </c>
      <c r="L55" s="4" t="inlineStr">
        <is>
          <t>シールマット浮き</t>
        </is>
      </c>
      <c r="M55" s="13" t="n">
        <v>80</v>
      </c>
    </row>
    <row r="56">
      <c r="A56" s="12" t="inlineStr">
        <is>
          <t>L-28</t>
        </is>
      </c>
      <c r="B56" s="12" t="inlineStr">
        <is>
          <t>DC-8016-00</t>
        </is>
      </c>
      <c r="C56" s="4" t="inlineStr">
        <is>
          <t>車載コネクタ DC-8016形</t>
        </is>
      </c>
      <c r="D56" s="13" t="n">
        <v>11520</v>
      </c>
      <c r="E56" s="13" t="n">
        <v>369</v>
      </c>
      <c r="F56" s="13">
        <f>D56-E56</f>
        <v/>
      </c>
      <c r="G56" s="25">
        <f>IF(D56=0,"",F56/D56)</f>
        <v/>
      </c>
      <c r="H56" s="4" t="inlineStr">
        <is>
          <t>端子未挿入</t>
        </is>
      </c>
      <c r="I56" s="13" t="n">
        <v>178</v>
      </c>
      <c r="J56" s="4" t="inlineStr">
        <is>
          <t>ハウジング欠け</t>
        </is>
      </c>
      <c r="K56" s="13" t="n">
        <v>110</v>
      </c>
      <c r="L56" s="4" t="inlineStr">
        <is>
          <t>嵌合力NG</t>
        </is>
      </c>
      <c r="M56" s="13" t="n">
        <v>81</v>
      </c>
    </row>
  </sheetData>
  <autoFilter ref="A4:M56"/>
  <pageMargins left="0.75" right="0.75" top="1" bottom="1" header="0.5" footer="0.5"/>
  <pageSetup orientation="landscape" paperSize="12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3" customWidth="1" min="3" max="3"/>
    <col width="28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30" customWidth="1" min="10" max="10"/>
    <col width="56" customWidth="1" min="11" max="11"/>
  </cols>
  <sheetData>
    <row r="1">
      <c r="A1" s="24" t="inlineStr">
        <is>
          <t>得意先内示・確定受注</t>
        </is>
      </c>
    </row>
    <row r="2">
      <c r="A2" s="8" t="inlineStr">
        <is>
          <t>8月度=実績　9月度=確定　10月度=内示　11月度=参考</t>
        </is>
      </c>
    </row>
    <row r="4">
      <c r="A4" s="11" t="inlineStr">
        <is>
          <t>得意先コード</t>
        </is>
      </c>
      <c r="B4" s="11" t="inlineStr">
        <is>
          <t>得意先名</t>
        </is>
      </c>
      <c r="C4" s="11" t="inlineStr">
        <is>
          <t>機種</t>
        </is>
      </c>
      <c r="D4" s="11" t="inlineStr">
        <is>
          <t>品名</t>
        </is>
      </c>
      <c r="E4" s="11" t="inlineStr">
        <is>
          <t>8月度 実績</t>
        </is>
      </c>
      <c r="F4" s="11" t="inlineStr">
        <is>
          <t>9月度 確定</t>
        </is>
      </c>
      <c r="G4" s="11" t="inlineStr">
        <is>
          <t>10月度 内示</t>
        </is>
      </c>
      <c r="H4" s="11" t="inlineStr">
        <is>
          <t>11月度 参考</t>
        </is>
      </c>
      <c r="I4" s="11" t="inlineStr">
        <is>
          <t>前月比</t>
        </is>
      </c>
      <c r="J4" s="11" t="inlineStr">
        <is>
          <t>納入形態</t>
        </is>
      </c>
      <c r="K4" s="11" t="inlineStr">
        <is>
          <t>備考</t>
        </is>
      </c>
    </row>
    <row r="5">
      <c r="A5" s="12" t="inlineStr">
        <is>
          <t>C-02</t>
        </is>
      </c>
      <c r="B5" s="4" t="inlineStr">
        <is>
          <t>明和電装</t>
        </is>
      </c>
      <c r="C5" s="12" t="inlineStr">
        <is>
          <t>DR-2412-00</t>
        </is>
      </c>
      <c r="D5" s="4" t="inlineStr">
        <is>
          <t>産業用リレー DR-2412形</t>
        </is>
      </c>
      <c r="E5" s="13" t="n">
        <v>140000</v>
      </c>
      <c r="F5" s="13" t="n">
        <v>168000</v>
      </c>
      <c r="G5" s="13" t="n">
        <v>150000</v>
      </c>
      <c r="H5" s="13" t="n">
        <v>145000</v>
      </c>
      <c r="I5" s="27">
        <f>IF(E5=0,"",F5/E5-1)</f>
        <v/>
      </c>
      <c r="J5" s="4" t="inlineStr">
        <is>
          <t>月2回（10日・25日）</t>
        </is>
      </c>
      <c r="K5" s="4" t="inlineStr"/>
    </row>
    <row r="6">
      <c r="A6" s="12" t="inlineStr">
        <is>
          <t>C-05</t>
        </is>
      </c>
      <c r="B6" s="4" t="inlineStr">
        <is>
          <t>大甘商事</t>
        </is>
      </c>
      <c r="C6" s="12" t="inlineStr">
        <is>
          <t>DR-2412-00</t>
        </is>
      </c>
      <c r="D6" s="4" t="inlineStr">
        <is>
          <t>産業用リレー DR-2412形</t>
        </is>
      </c>
      <c r="E6" s="13" t="n">
        <v>40000</v>
      </c>
      <c r="F6" s="13" t="n">
        <v>38000</v>
      </c>
      <c r="G6" s="13" t="n">
        <v>40000</v>
      </c>
      <c r="H6" s="13" t="n">
        <v>40000</v>
      </c>
      <c r="I6" s="27">
        <f>IF(E6=0,"",F6/E6-1)</f>
        <v/>
      </c>
      <c r="J6" s="4" t="inlineStr">
        <is>
          <t>月1回（月末）</t>
        </is>
      </c>
      <c r="K6" s="4" t="inlineStr"/>
    </row>
    <row r="7">
      <c r="A7" s="12" t="inlineStr">
        <is>
          <t>C-02</t>
        </is>
      </c>
      <c r="B7" s="4" t="inlineStr">
        <is>
          <t>明和電装</t>
        </is>
      </c>
      <c r="C7" s="12" t="inlineStr">
        <is>
          <t>DR-2424-00</t>
        </is>
      </c>
      <c r="D7" s="4" t="inlineStr">
        <is>
          <t>産業用リレー DR-2424形</t>
        </is>
      </c>
      <c r="E7" s="13" t="n">
        <v>72000</v>
      </c>
      <c r="F7" s="13" t="n">
        <v>74000</v>
      </c>
      <c r="G7" s="13" t="n">
        <v>72000</v>
      </c>
      <c r="H7" s="13" t="n">
        <v>70000</v>
      </c>
      <c r="I7" s="27">
        <f>IF(E7=0,"",F7/E7-1)</f>
        <v/>
      </c>
      <c r="J7" s="4" t="inlineStr">
        <is>
          <t>月2回（10日・25日）</t>
        </is>
      </c>
      <c r="K7" s="4" t="inlineStr"/>
    </row>
    <row r="8">
      <c r="A8" s="12" t="inlineStr">
        <is>
          <t>C-05</t>
        </is>
      </c>
      <c r="B8" s="4" t="inlineStr">
        <is>
          <t>大甘商事</t>
        </is>
      </c>
      <c r="C8" s="12" t="inlineStr">
        <is>
          <t>DR-2424-00</t>
        </is>
      </c>
      <c r="D8" s="4" t="inlineStr">
        <is>
          <t>産業用リレー DR-2424形</t>
        </is>
      </c>
      <c r="E8" s="13" t="n">
        <v>23000</v>
      </c>
      <c r="F8" s="13" t="n">
        <v>22000</v>
      </c>
      <c r="G8" s="13" t="n">
        <v>23000</v>
      </c>
      <c r="H8" s="13" t="n">
        <v>23000</v>
      </c>
      <c r="I8" s="27">
        <f>IF(E8=0,"",F8/E8-1)</f>
        <v/>
      </c>
      <c r="J8" s="4" t="inlineStr">
        <is>
          <t>月1回（月末）</t>
        </is>
      </c>
      <c r="K8" s="4" t="inlineStr"/>
    </row>
    <row r="9">
      <c r="A9" s="12" t="inlineStr">
        <is>
          <t>C-02</t>
        </is>
      </c>
      <c r="B9" s="4" t="inlineStr">
        <is>
          <t>明和電装</t>
        </is>
      </c>
      <c r="C9" s="12" t="inlineStr">
        <is>
          <t>DR-2412-H0</t>
        </is>
      </c>
      <c r="D9" s="4" t="inlineStr">
        <is>
          <t>産業用リレー DR-2412H形</t>
        </is>
      </c>
      <c r="E9" s="13" t="n">
        <v>12000</v>
      </c>
      <c r="F9" s="13" t="n">
        <v>11000</v>
      </c>
      <c r="G9" s="13" t="n">
        <v>13000</v>
      </c>
      <c r="H9" s="13" t="n">
        <v>12000</v>
      </c>
      <c r="I9" s="27">
        <f>IF(E9=0,"",F9/E9-1)</f>
        <v/>
      </c>
      <c r="J9" s="4" t="inlineStr">
        <is>
          <t>月2回（10日・25日）</t>
        </is>
      </c>
      <c r="K9" s="4" t="inlineStr"/>
    </row>
    <row r="10">
      <c r="A10" s="12" t="inlineStr">
        <is>
          <t>C-03</t>
        </is>
      </c>
      <c r="B10" s="4" t="inlineStr">
        <is>
          <t>前田折機械</t>
        </is>
      </c>
      <c r="C10" s="12" t="inlineStr">
        <is>
          <t>SV-1030-00</t>
        </is>
      </c>
      <c r="D10" s="4" t="inlineStr">
        <is>
          <t>小型電磁弁 SV-1030形</t>
        </is>
      </c>
      <c r="E10" s="13" t="n">
        <v>18000</v>
      </c>
      <c r="F10" s="13" t="n">
        <v>18500</v>
      </c>
      <c r="G10" s="13" t="n">
        <v>18000</v>
      </c>
      <c r="H10" s="13" t="n">
        <v>18000</v>
      </c>
      <c r="I10" s="27">
        <f>IF(E10=0,"",F10/E10-1)</f>
        <v/>
      </c>
      <c r="J10" s="4" t="inlineStr">
        <is>
          <t>週1回（毎週水曜）</t>
        </is>
      </c>
      <c r="K10" s="4" t="inlineStr"/>
    </row>
    <row r="11">
      <c r="A11" s="12" t="inlineStr">
        <is>
          <t>C-05</t>
        </is>
      </c>
      <c r="B11" s="4" t="inlineStr">
        <is>
          <t>大甘商事</t>
        </is>
      </c>
      <c r="C11" s="12" t="inlineStr">
        <is>
          <t>SV-1030-00</t>
        </is>
      </c>
      <c r="D11" s="4" t="inlineStr">
        <is>
          <t>小型電磁弁 SV-1030形</t>
        </is>
      </c>
      <c r="E11" s="13" t="n">
        <v>6000</v>
      </c>
      <c r="F11" s="13" t="n">
        <v>6000</v>
      </c>
      <c r="G11" s="13" t="n">
        <v>6000</v>
      </c>
      <c r="H11" s="13" t="n">
        <v>6000</v>
      </c>
      <c r="I11" s="27">
        <f>IF(E11=0,"",F11/E11-1)</f>
        <v/>
      </c>
      <c r="J11" s="4" t="inlineStr">
        <is>
          <t>月1回（月末）</t>
        </is>
      </c>
      <c r="K11" s="4" t="inlineStr"/>
    </row>
    <row r="12">
      <c r="A12" s="12" t="inlineStr">
        <is>
          <t>C-03</t>
        </is>
      </c>
      <c r="B12" s="4" t="inlineStr">
        <is>
          <t>前田折機械</t>
        </is>
      </c>
      <c r="C12" s="12" t="inlineStr">
        <is>
          <t>SV-1050-00</t>
        </is>
      </c>
      <c r="D12" s="4" t="inlineStr">
        <is>
          <t>小型電磁弁 SV-1050形</t>
        </is>
      </c>
      <c r="E12" s="13" t="n">
        <v>24000</v>
      </c>
      <c r="F12" s="13" t="n">
        <v>25000</v>
      </c>
      <c r="G12" s="13" t="n">
        <v>24000</v>
      </c>
      <c r="H12" s="13" t="n">
        <v>24000</v>
      </c>
      <c r="I12" s="27">
        <f>IF(E12=0,"",F12/E12-1)</f>
        <v/>
      </c>
      <c r="J12" s="4" t="inlineStr">
        <is>
          <t>週1回（毎週水曜）</t>
        </is>
      </c>
      <c r="K12" s="4" t="inlineStr"/>
    </row>
    <row r="13">
      <c r="A13" s="12" t="inlineStr">
        <is>
          <t>C-05</t>
        </is>
      </c>
      <c r="B13" s="4" t="inlineStr">
        <is>
          <t>大甘商事</t>
        </is>
      </c>
      <c r="C13" s="12" t="inlineStr">
        <is>
          <t>SV-1050-00</t>
        </is>
      </c>
      <c r="D13" s="4" t="inlineStr">
        <is>
          <t>小型電磁弁 SV-1050形</t>
        </is>
      </c>
      <c r="E13" s="13" t="n">
        <v>7000</v>
      </c>
      <c r="F13" s="13" t="n">
        <v>7000</v>
      </c>
      <c r="G13" s="13" t="n">
        <v>7000</v>
      </c>
      <c r="H13" s="13" t="n">
        <v>7000</v>
      </c>
      <c r="I13" s="27">
        <f>IF(E13=0,"",F13/E13-1)</f>
        <v/>
      </c>
      <c r="J13" s="4" t="inlineStr">
        <is>
          <t>月1回（月末）</t>
        </is>
      </c>
      <c r="K13" s="4" t="inlineStr"/>
    </row>
    <row r="14">
      <c r="A14" s="12" t="inlineStr">
        <is>
          <t>C-03</t>
        </is>
      </c>
      <c r="B14" s="4" t="inlineStr">
        <is>
          <t>前田折機械</t>
        </is>
      </c>
      <c r="C14" s="12" t="inlineStr">
        <is>
          <t>SV-1050-S1</t>
        </is>
      </c>
      <c r="D14" s="4" t="inlineStr">
        <is>
          <t>小型電磁弁 SV-1050S形</t>
        </is>
      </c>
      <c r="E14" s="13" t="n">
        <v>3500</v>
      </c>
      <c r="F14" s="13" t="n">
        <v>5200</v>
      </c>
      <c r="G14" s="13" t="n">
        <v>5600</v>
      </c>
      <c r="H14" s="13" t="n">
        <v>6000</v>
      </c>
      <c r="I14" s="27">
        <f>IF(E14=0,"",F14/E14-1)</f>
        <v/>
      </c>
      <c r="J14" s="4" t="inlineStr">
        <is>
          <t>週1回（毎週水曜）</t>
        </is>
      </c>
      <c r="K14" s="4" t="inlineStr">
        <is>
          <t>省エネ補助金の申請が通った客先が増え、需要が伸びている</t>
        </is>
      </c>
    </row>
    <row r="15">
      <c r="A15" s="12" t="inlineStr">
        <is>
          <t>C-04</t>
        </is>
      </c>
      <c r="B15" s="4" t="inlineStr">
        <is>
          <t>灰谷計装</t>
        </is>
      </c>
      <c r="C15" s="12" t="inlineStr">
        <is>
          <t>DP-6010-00</t>
        </is>
      </c>
      <c r="D15" s="4" t="inlineStr">
        <is>
          <t>圧力センサ DP-6010形</t>
        </is>
      </c>
      <c r="E15" s="13" t="n">
        <v>4200</v>
      </c>
      <c r="F15" s="13" t="n">
        <v>4300</v>
      </c>
      <c r="G15" s="13" t="n">
        <v>4200</v>
      </c>
      <c r="H15" s="13" t="n">
        <v>4200</v>
      </c>
      <c r="I15" s="27">
        <f>IF(E15=0,"",F15/E15-1)</f>
        <v/>
      </c>
      <c r="J15" s="4" t="inlineStr">
        <is>
          <t>受注生産（都度）</t>
        </is>
      </c>
      <c r="K15" s="4" t="inlineStr"/>
    </row>
    <row r="16">
      <c r="A16" s="12" t="inlineStr">
        <is>
          <t>C-04</t>
        </is>
      </c>
      <c r="B16" s="4" t="inlineStr">
        <is>
          <t>灰谷計装</t>
        </is>
      </c>
      <c r="C16" s="12" t="inlineStr">
        <is>
          <t>DP-6100-00</t>
        </is>
      </c>
      <c r="D16" s="4" t="inlineStr">
        <is>
          <t>圧力センサ DP-6100形</t>
        </is>
      </c>
      <c r="E16" s="13" t="n">
        <v>2800</v>
      </c>
      <c r="F16" s="13" t="n">
        <v>2900</v>
      </c>
      <c r="G16" s="13" t="n">
        <v>2800</v>
      </c>
      <c r="H16" s="13" t="n">
        <v>2800</v>
      </c>
      <c r="I16" s="27">
        <f>IF(E16=0,"",F16/E16-1)</f>
        <v/>
      </c>
      <c r="J16" s="4" t="inlineStr">
        <is>
          <t>受注生産（都度）</t>
        </is>
      </c>
      <c r="K16" s="4" t="inlineStr"/>
    </row>
    <row r="17">
      <c r="A17" s="12" t="inlineStr">
        <is>
          <t>C-04</t>
        </is>
      </c>
      <c r="B17" s="4" t="inlineStr">
        <is>
          <t>灰谷計装</t>
        </is>
      </c>
      <c r="C17" s="12" t="inlineStr">
        <is>
          <t>DP-6100-E1</t>
        </is>
      </c>
      <c r="D17" s="4" t="inlineStr">
        <is>
          <t>圧力センサ DP-6100E形</t>
        </is>
      </c>
      <c r="E17" s="13" t="n">
        <v>180</v>
      </c>
      <c r="F17" s="13" t="n">
        <v>240</v>
      </c>
      <c r="G17" s="13" t="n">
        <v>120</v>
      </c>
      <c r="H17" s="13" t="n">
        <v>120</v>
      </c>
      <c r="I17" s="27">
        <f>IF(E17=0,"",F17/E17-1)</f>
        <v/>
      </c>
      <c r="J17" s="4" t="inlineStr">
        <is>
          <t>受注生産（都度）</t>
        </is>
      </c>
      <c r="K17" s="4" t="inlineStr">
        <is>
          <t>9月は化学プラントの定期修理に合わせた案件が入っている（4月に引合いあり）</t>
        </is>
      </c>
    </row>
    <row r="18">
      <c r="A18" s="12" t="inlineStr">
        <is>
          <t>C-01</t>
        </is>
      </c>
      <c r="B18" s="4" t="inlineStr">
        <is>
          <t>時差自動車</t>
        </is>
      </c>
      <c r="C18" s="12" t="inlineStr">
        <is>
          <t>DC-8008-00</t>
        </is>
      </c>
      <c r="D18" s="4" t="inlineStr">
        <is>
          <t>車載コネクタ DC-8008形</t>
        </is>
      </c>
      <c r="E18" s="13" t="n">
        <v>380000</v>
      </c>
      <c r="F18" s="13" t="n">
        <v>372000</v>
      </c>
      <c r="G18" s="13" t="n">
        <v>380000</v>
      </c>
      <c r="H18" s="13" t="n">
        <v>375000</v>
      </c>
      <c r="I18" s="27">
        <f>IF(E18=0,"",F18/E18-1)</f>
        <v/>
      </c>
      <c r="J18" s="4" t="inlineStr">
        <is>
          <t>日次カンバン（前日15時確定・翌朝8時納入）</t>
        </is>
      </c>
      <c r="K18" s="4" t="inlineStr"/>
    </row>
    <row r="19">
      <c r="A19" s="12" t="inlineStr">
        <is>
          <t>C-05</t>
        </is>
      </c>
      <c r="B19" s="4" t="inlineStr">
        <is>
          <t>大甘商事</t>
        </is>
      </c>
      <c r="C19" s="12" t="inlineStr">
        <is>
          <t>DC-8008-00</t>
        </is>
      </c>
      <c r="D19" s="4" t="inlineStr">
        <is>
          <t>車載コネクタ DC-8008形</t>
        </is>
      </c>
      <c r="E19" s="13" t="n">
        <v>40000</v>
      </c>
      <c r="F19" s="13" t="n">
        <v>40000</v>
      </c>
      <c r="G19" s="13" t="n">
        <v>40000</v>
      </c>
      <c r="H19" s="13" t="n">
        <v>40000</v>
      </c>
      <c r="I19" s="27">
        <f>IF(E19=0,"",F19/E19-1)</f>
        <v/>
      </c>
      <c r="J19" s="4" t="inlineStr">
        <is>
          <t>月1回（月末）</t>
        </is>
      </c>
      <c r="K19" s="4" t="inlineStr"/>
    </row>
    <row r="20">
      <c r="A20" s="12" t="inlineStr">
        <is>
          <t>C-01</t>
        </is>
      </c>
      <c r="B20" s="4" t="inlineStr">
        <is>
          <t>時差自動車</t>
        </is>
      </c>
      <c r="C20" s="12" t="inlineStr">
        <is>
          <t>DC-8016-00</t>
        </is>
      </c>
      <c r="D20" s="4" t="inlineStr">
        <is>
          <t>車載コネクタ DC-8016形</t>
        </is>
      </c>
      <c r="E20" s="13" t="n">
        <v>620000</v>
      </c>
      <c r="F20" s="13" t="n">
        <v>645000</v>
      </c>
      <c r="G20" s="13" t="n">
        <v>660000</v>
      </c>
      <c r="H20" s="13" t="n">
        <v>650000</v>
      </c>
      <c r="I20" s="27">
        <f>IF(E20=0,"",F20/E20-1)</f>
        <v/>
      </c>
      <c r="J20" s="4" t="inlineStr">
        <is>
          <t>日次カンバン（前日15時確定・翌朝8時納入）</t>
        </is>
      </c>
      <c r="K20" s="4" t="inlineStr">
        <is>
          <t>新型車の生産計画が上振れ（客先の8月度内示会にて）</t>
        </is>
      </c>
    </row>
    <row r="21">
      <c r="A21" s="12" t="inlineStr">
        <is>
          <t>C-05</t>
        </is>
      </c>
      <c r="B21" s="4" t="inlineStr">
        <is>
          <t>大甘商事</t>
        </is>
      </c>
      <c r="C21" s="12" t="inlineStr">
        <is>
          <t>DC-8016-00</t>
        </is>
      </c>
      <c r="D21" s="4" t="inlineStr">
        <is>
          <t>車載コネクタ DC-8016形</t>
        </is>
      </c>
      <c r="E21" s="13" t="n">
        <v>60000</v>
      </c>
      <c r="F21" s="13" t="n">
        <v>60000</v>
      </c>
      <c r="G21" s="13" t="n">
        <v>60000</v>
      </c>
      <c r="H21" s="13" t="n">
        <v>60000</v>
      </c>
      <c r="I21" s="27">
        <f>IF(E21=0,"",F21/E21-1)</f>
        <v/>
      </c>
      <c r="J21" s="4" t="inlineStr">
        <is>
          <t>月1回（月末）</t>
        </is>
      </c>
      <c r="K21" s="4" t="inlineStr"/>
    </row>
    <row r="22">
      <c r="A22" s="12" t="inlineStr">
        <is>
          <t>C-01</t>
        </is>
      </c>
      <c r="B22" s="4" t="inlineStr">
        <is>
          <t>時差自動車</t>
        </is>
      </c>
      <c r="C22" s="12" t="inlineStr">
        <is>
          <t>DC-8016-W1</t>
        </is>
      </c>
      <c r="D22" s="4" t="inlineStr">
        <is>
          <t>車載コネクタ DC-8016W形</t>
        </is>
      </c>
      <c r="E22" s="13" t="n">
        <v>96000</v>
      </c>
      <c r="F22" s="13" t="n">
        <v>128000</v>
      </c>
      <c r="G22" s="13" t="n">
        <v>142000</v>
      </c>
      <c r="H22" s="13" t="n">
        <v>150000</v>
      </c>
      <c r="I22" s="27">
        <f>IF(E22=0,"",F22/E22-1)</f>
        <v/>
      </c>
      <c r="J22" s="4" t="inlineStr">
        <is>
          <t>日次カンバン（前日15時確定・翌朝8時納入）</t>
        </is>
      </c>
      <c r="K22" s="4" t="inlineStr">
        <is>
          <t>内示が3か月連続で上振れ。客先は「防水仕様の採用車種が増えた」と説明。当社の量産立上げは2026年4月</t>
        </is>
      </c>
    </row>
  </sheetData>
  <conditionalFormatting sqref="I5">
    <cfRule type="cellIs" priority="1" operator="greaterThan" dxfId="0">
      <formula>0.1</formula>
    </cfRule>
  </conditionalFormatting>
  <conditionalFormatting sqref="I6">
    <cfRule type="cellIs" priority="2" operator="greaterThan" dxfId="0">
      <formula>0.1</formula>
    </cfRule>
  </conditionalFormatting>
  <conditionalFormatting sqref="I7">
    <cfRule type="cellIs" priority="3" operator="greaterThan" dxfId="0">
      <formula>0.1</formula>
    </cfRule>
  </conditionalFormatting>
  <conditionalFormatting sqref="I8">
    <cfRule type="cellIs" priority="4" operator="greaterThan" dxfId="0">
      <formula>0.1</formula>
    </cfRule>
  </conditionalFormatting>
  <conditionalFormatting sqref="I9">
    <cfRule type="cellIs" priority="5" operator="greaterThan" dxfId="0">
      <formula>0.1</formula>
    </cfRule>
  </conditionalFormatting>
  <conditionalFormatting sqref="I10">
    <cfRule type="cellIs" priority="6" operator="greaterThan" dxfId="0">
      <formula>0.1</formula>
    </cfRule>
  </conditionalFormatting>
  <conditionalFormatting sqref="I11">
    <cfRule type="cellIs" priority="7" operator="greaterThan" dxfId="0">
      <formula>0.1</formula>
    </cfRule>
  </conditionalFormatting>
  <conditionalFormatting sqref="I12">
    <cfRule type="cellIs" priority="8" operator="greaterThan" dxfId="0">
      <formula>0.1</formula>
    </cfRule>
  </conditionalFormatting>
  <conditionalFormatting sqref="I13">
    <cfRule type="cellIs" priority="9" operator="greaterThan" dxfId="0">
      <formula>0.1</formula>
    </cfRule>
  </conditionalFormatting>
  <conditionalFormatting sqref="I14">
    <cfRule type="cellIs" priority="10" operator="greaterThan" dxfId="0">
      <formula>0.1</formula>
    </cfRule>
  </conditionalFormatting>
  <conditionalFormatting sqref="I15">
    <cfRule type="cellIs" priority="11" operator="greaterThan" dxfId="0">
      <formula>0.1</formula>
    </cfRule>
  </conditionalFormatting>
  <conditionalFormatting sqref="I16">
    <cfRule type="cellIs" priority="12" operator="greaterThan" dxfId="0">
      <formula>0.1</formula>
    </cfRule>
  </conditionalFormatting>
  <conditionalFormatting sqref="I17">
    <cfRule type="cellIs" priority="13" operator="greaterThan" dxfId="0">
      <formula>0.1</formula>
    </cfRule>
  </conditionalFormatting>
  <conditionalFormatting sqref="I18">
    <cfRule type="cellIs" priority="14" operator="greaterThan" dxfId="0">
      <formula>0.1</formula>
    </cfRule>
  </conditionalFormatting>
  <conditionalFormatting sqref="I19">
    <cfRule type="cellIs" priority="15" operator="greaterThan" dxfId="0">
      <formula>0.1</formula>
    </cfRule>
  </conditionalFormatting>
  <conditionalFormatting sqref="I20">
    <cfRule type="cellIs" priority="16" operator="greaterThan" dxfId="0">
      <formula>0.1</formula>
    </cfRule>
  </conditionalFormatting>
  <conditionalFormatting sqref="I21">
    <cfRule type="cellIs" priority="17" operator="greaterThan" dxfId="0">
      <formula>0.1</formula>
    </cfRule>
  </conditionalFormatting>
  <conditionalFormatting sqref="I22">
    <cfRule type="cellIs" priority="18" operator="greaterThan" dxfId="0">
      <formula>0.1</formula>
    </cfRule>
  </conditionalFormatting>
  <pageMargins left="0.75" right="0.75" top="1" bottom="1" header="0.5" footer="0.5"/>
  <pageSetup orientation="landscape" paperSize="12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74" customWidth="1" min="3" max="3"/>
    <col width="74" customWidth="1" min="4" max="4"/>
  </cols>
  <sheetData>
    <row r="1">
      <c r="A1" s="10" t="inlineStr">
        <is>
          <t>2026年9月度　計画を立てる前に確認する制約</t>
        </is>
      </c>
    </row>
    <row r="3">
      <c r="A3" s="11" t="inlineStr">
        <is>
          <t>区分</t>
        </is>
      </c>
      <c r="B3" s="11" t="inlineStr">
        <is>
          <t>対象</t>
        </is>
      </c>
      <c r="C3" s="11" t="inlineStr">
        <is>
          <t>内容</t>
        </is>
      </c>
      <c r="D3" s="11" t="inlineStr">
        <is>
          <t>生産計画への影響</t>
        </is>
      </c>
    </row>
    <row r="4">
      <c r="A4" s="4" t="inlineStr">
        <is>
          <t>操業カレンダー</t>
        </is>
      </c>
      <c r="B4" s="4" t="inlineStr">
        <is>
          <t>IM-03</t>
        </is>
      </c>
      <c r="C4" s="4" t="inlineStr">
        <is>
          <t>2026-09-02（水）IM-03 金型メンテのため成形停止（1/3日目）</t>
        </is>
      </c>
      <c r="D4" s="4" t="inlineStr">
        <is>
          <t>実効稼働日数が減ります（この日の能力係数 1）</t>
        </is>
      </c>
    </row>
    <row r="5">
      <c r="A5" s="4" t="inlineStr">
        <is>
          <t>操業カレンダー</t>
        </is>
      </c>
      <c r="B5" s="4" t="inlineStr">
        <is>
          <t>IM-03</t>
        </is>
      </c>
      <c r="C5" s="4" t="inlineStr">
        <is>
          <t>2026-09-03（木）IM-03 金型メンテのため成形停止（2/3日目）</t>
        </is>
      </c>
      <c r="D5" s="4" t="inlineStr">
        <is>
          <t>実効稼働日数が減ります（この日の能力係数 1）</t>
        </is>
      </c>
    </row>
    <row r="6">
      <c r="A6" s="4" t="inlineStr">
        <is>
          <t>操業カレンダー</t>
        </is>
      </c>
      <c r="B6" s="4" t="inlineStr">
        <is>
          <t>IM-03</t>
        </is>
      </c>
      <c r="C6" s="4" t="inlineStr">
        <is>
          <t>2026-09-04（金）IM-03 金型メンテのため成形停止（3/3日目）</t>
        </is>
      </c>
      <c r="D6" s="4" t="inlineStr">
        <is>
          <t>実効稼働日数が減ります（この日の能力係数 1）</t>
        </is>
      </c>
    </row>
    <row r="7">
      <c r="A7" s="4" t="inlineStr">
        <is>
          <t>操業カレンダー</t>
        </is>
      </c>
      <c r="B7" s="4" t="inlineStr">
        <is>
          <t>L-25</t>
        </is>
      </c>
      <c r="C7" s="4" t="inlineStr">
        <is>
          <t>2026-09-07（月）L-25 定期オーバーホール（1/10日目）</t>
        </is>
      </c>
      <c r="D7" s="4" t="inlineStr">
        <is>
          <t>実効稼働日数が減ります（この日の能力係数 1）</t>
        </is>
      </c>
    </row>
    <row r="8">
      <c r="A8" s="4" t="inlineStr">
        <is>
          <t>操業カレンダー</t>
        </is>
      </c>
      <c r="B8" s="4" t="inlineStr">
        <is>
          <t>L-25</t>
        </is>
      </c>
      <c r="C8" s="4" t="inlineStr">
        <is>
          <t>2026-09-08（火）L-25 定期オーバーホール（2/10日目）</t>
        </is>
      </c>
      <c r="D8" s="4" t="inlineStr">
        <is>
          <t>実効稼働日数が減ります（この日の能力係数 1）</t>
        </is>
      </c>
    </row>
    <row r="9">
      <c r="A9" s="4" t="inlineStr">
        <is>
          <t>操業カレンダー</t>
        </is>
      </c>
      <c r="B9" s="4" t="inlineStr">
        <is>
          <t>L-25</t>
        </is>
      </c>
      <c r="C9" s="4" t="inlineStr">
        <is>
          <t>2026-09-09（水）L-25 定期オーバーホール（3/10日目）</t>
        </is>
      </c>
      <c r="D9" s="4" t="inlineStr">
        <is>
          <t>実効稼働日数が減ります（この日の能力係数 1）</t>
        </is>
      </c>
    </row>
    <row r="10">
      <c r="A10" s="4" t="inlineStr">
        <is>
          <t>操業カレンダー</t>
        </is>
      </c>
      <c r="B10" s="4" t="inlineStr">
        <is>
          <t>L-25</t>
        </is>
      </c>
      <c r="C10" s="4" t="inlineStr">
        <is>
          <t>2026-09-10（木）L-25 定期オーバーホール（4/10日目）</t>
        </is>
      </c>
      <c r="D10" s="4" t="inlineStr">
        <is>
          <t>実効稼働日数が減ります（この日の能力係数 1）</t>
        </is>
      </c>
    </row>
    <row r="11">
      <c r="A11" s="4" t="inlineStr">
        <is>
          <t>操業カレンダー</t>
        </is>
      </c>
      <c r="B11" s="4" t="inlineStr">
        <is>
          <t>L-25</t>
        </is>
      </c>
      <c r="C11" s="4" t="inlineStr">
        <is>
          <t>2026-09-11（金）L-25 定期オーバーホール（5/10日目）</t>
        </is>
      </c>
      <c r="D11" s="4" t="inlineStr">
        <is>
          <t>実効稼働日数が減ります（この日の能力係数 1）</t>
        </is>
      </c>
    </row>
    <row r="12">
      <c r="A12" s="4" t="inlineStr">
        <is>
          <t>操業カレンダー</t>
        </is>
      </c>
      <c r="B12" s="4" t="inlineStr">
        <is>
          <t>L-25</t>
        </is>
      </c>
      <c r="C12" s="4" t="inlineStr">
        <is>
          <t>2026-09-14（月）L-25 定期オーバーホール（6/10日目）</t>
        </is>
      </c>
      <c r="D12" s="4" t="inlineStr">
        <is>
          <t>実効稼働日数が減ります（この日の能力係数 1）</t>
        </is>
      </c>
    </row>
    <row r="13">
      <c r="A13" s="4" t="inlineStr">
        <is>
          <t>操業カレンダー</t>
        </is>
      </c>
      <c r="B13" s="4" t="inlineStr">
        <is>
          <t>L-25</t>
        </is>
      </c>
      <c r="C13" s="4" t="inlineStr">
        <is>
          <t>2026-09-15（火）L-25 定期オーバーホール（7/10日目）</t>
        </is>
      </c>
      <c r="D13" s="4" t="inlineStr">
        <is>
          <t>実効稼働日数が減ります（この日の能力係数 1）</t>
        </is>
      </c>
    </row>
    <row r="14">
      <c r="A14" s="4" t="inlineStr">
        <is>
          <t>操業カレンダー</t>
        </is>
      </c>
      <c r="B14" s="4" t="inlineStr">
        <is>
          <t>L-25</t>
        </is>
      </c>
      <c r="C14" s="4" t="inlineStr">
        <is>
          <t>2026-09-16（水）L-25 定期オーバーホール（8/10日目）</t>
        </is>
      </c>
      <c r="D14" s="4" t="inlineStr">
        <is>
          <t>実効稼働日数が減ります（この日の能力係数 1）</t>
        </is>
      </c>
    </row>
    <row r="15">
      <c r="A15" s="4" t="inlineStr">
        <is>
          <t>操業カレンダー</t>
        </is>
      </c>
      <c r="B15" s="4" t="inlineStr">
        <is>
          <t>L-25</t>
        </is>
      </c>
      <c r="C15" s="4" t="inlineStr">
        <is>
          <t>2026-09-17（木）L-25 定期オーバーホール（9/10日目）</t>
        </is>
      </c>
      <c r="D15" s="4" t="inlineStr">
        <is>
          <t>実効稼働日数が減ります（この日の能力係数 1）</t>
        </is>
      </c>
    </row>
    <row r="16">
      <c r="A16" s="4" t="inlineStr">
        <is>
          <t>操業カレンダー</t>
        </is>
      </c>
      <c r="B16" s="4" t="inlineStr">
        <is>
          <t>L-25</t>
        </is>
      </c>
      <c r="C16" s="4" t="inlineStr">
        <is>
          <t>2026-09-18（金）L-25 定期オーバーホール（10/10日目・立会確認）</t>
        </is>
      </c>
      <c r="D16" s="4" t="inlineStr">
        <is>
          <t>実効稼働日数が減ります（この日の能力係数 1）</t>
        </is>
      </c>
    </row>
    <row r="17">
      <c r="A17" s="4" t="inlineStr">
        <is>
          <t>操業カレンダー</t>
        </is>
      </c>
      <c r="B17" s="4" t="inlineStr">
        <is>
          <t>全設備</t>
        </is>
      </c>
      <c r="C17" s="4" t="inlineStr">
        <is>
          <t>2026-09-21（月）敬老の日</t>
        </is>
      </c>
      <c r="D17" s="4" t="inlineStr">
        <is>
          <t>実効稼働日数が減ります（この日の能力係数 0）</t>
        </is>
      </c>
    </row>
    <row r="18">
      <c r="A18" s="4" t="inlineStr">
        <is>
          <t>操業カレンダー</t>
        </is>
      </c>
      <c r="B18" s="4" t="inlineStr">
        <is>
          <t>全設備</t>
        </is>
      </c>
      <c r="C18" s="4" t="inlineStr">
        <is>
          <t>2026-09-23（水）秋分の日</t>
        </is>
      </c>
      <c r="D18" s="4" t="inlineStr">
        <is>
          <t>実効稼働日数が減ります（この日の能力係数 0）</t>
        </is>
      </c>
    </row>
    <row r="19">
      <c r="A19" s="4" t="inlineStr">
        <is>
          <t>操業カレンダー</t>
        </is>
      </c>
      <c r="B19" s="4" t="inlineStr">
        <is>
          <t>全設備</t>
        </is>
      </c>
      <c r="C19" s="4" t="inlineStr">
        <is>
          <t>2026-09-30（水）上期末 実地棚卸（午後は全ライン停止・能力0.5日）</t>
        </is>
      </c>
      <c r="D19" s="4" t="inlineStr">
        <is>
          <t>実効稼働日数が減ります（この日の能力係数 0.5）</t>
        </is>
      </c>
    </row>
    <row r="20">
      <c r="A20" s="4" t="inlineStr">
        <is>
          <t>金型・治具</t>
        </is>
      </c>
      <c r="B20" s="4" t="inlineStr">
        <is>
          <t>J-103</t>
        </is>
      </c>
      <c r="C20" s="4" t="inlineStr">
        <is>
          <t>リレー組立治具 3系列用／要注意／寿命の95%。予備がない。更新の見積は前田折金型から取得済み（2025年11月）で稟議は未起案</t>
        </is>
      </c>
      <c r="D20" s="4" t="inlineStr">
        <is>
          <t>消耗率 95.2%　保有 1セット　設置 L-03</t>
        </is>
      </c>
    </row>
    <row r="21">
      <c r="A21" s="4" t="inlineStr">
        <is>
          <t>金型・治具</t>
        </is>
      </c>
      <c r="B21" s="4" t="inlineStr">
        <is>
          <t>J-205</t>
        </is>
      </c>
      <c r="C21" s="4" t="inlineStr">
        <is>
          <t>電磁弁組立治具 5系列用／要注意／寿命の87%</t>
        </is>
      </c>
      <c r="D21" s="4" t="inlineStr">
        <is>
          <t>消耗率 87.0%　保有 1セット　設置 L-13</t>
        </is>
      </c>
    </row>
    <row r="22">
      <c r="A22" s="4" t="inlineStr">
        <is>
          <t>金型・治具</t>
        </is>
      </c>
      <c r="B22" s="4" t="inlineStr">
        <is>
          <t>J-405</t>
        </is>
      </c>
      <c r="C22" s="4" t="inlineStr">
        <is>
          <t>コネクタ組立治具 5系列用／要注意／寿命の82%。端子挿入部の摩耗が進み、端子曲がりの不良が増えている</t>
        </is>
      </c>
      <c r="D22" s="4" t="inlineStr">
        <is>
          <t>消耗率 82.0%　保有 1セット　設置 L-24</t>
        </is>
      </c>
    </row>
    <row r="23">
      <c r="A23" s="4" t="inlineStr">
        <is>
          <t>金型・治具</t>
        </is>
      </c>
      <c r="B23" s="4" t="inlineStr">
        <is>
          <t>J-407</t>
        </is>
      </c>
      <c r="C23" s="4" t="inlineStr">
        <is>
          <t>防水形 組立治具（シールマット挿入）／調整中／シールマットの挿入姿勢が安定せず、歩留が計画値98.5%に届かない。生産技術課が改造検討中（4M変化点 HM-2026-0142）</t>
        </is>
      </c>
      <c r="D23" s="4" t="inlineStr">
        <is>
          <t>消耗率 3.2%　保有 1セット　設置 L-26</t>
        </is>
      </c>
    </row>
    <row r="24">
      <c r="A24" s="4" t="inlineStr">
        <is>
          <t>金型・治具</t>
        </is>
      </c>
      <c r="B24" s="4" t="inlineStr">
        <is>
          <t>K-IM03-5103</t>
        </is>
      </c>
      <c r="C24" s="4" t="inlineStr">
        <is>
          <t>ハウジング成形型 16極（16個取り）／要注意／寿命の95%。9月2〜4日のメンテでキャビティ入れ子を交換する。交換後は初品確認（全数寸法測定）が必要で、立上げに半日かかる</t>
        </is>
      </c>
      <c r="D24" s="4" t="inlineStr">
        <is>
          <t>消耗率 95.3%　保有 1セット　設置 IM-03</t>
        </is>
      </c>
    </row>
    <row r="25">
      <c r="A25" s="4" t="inlineStr">
        <is>
          <t>金型・治具</t>
        </is>
      </c>
      <c r="B25" s="4" t="inlineStr">
        <is>
          <t>K-DK02-4704</t>
        </is>
      </c>
      <c r="C25" s="4" t="inlineStr">
        <is>
          <t>ボディ ダイカスト型 5ポート（4個取り）／要注意／寿命の89%。新型の手配は6か月かかるため、2026年度予算で要求中（未承認）</t>
        </is>
      </c>
      <c r="D25" s="4" t="inlineStr">
        <is>
          <t>消耗率 89.3%　保有 1セット　設置 DK-02</t>
        </is>
      </c>
    </row>
    <row r="26">
      <c r="A26" s="4" t="inlineStr">
        <is>
          <t>金型・治具</t>
        </is>
      </c>
      <c r="B26" s="4" t="inlineStr">
        <is>
          <t>K-S104-5201</t>
        </is>
      </c>
      <c r="C26" s="4" t="inlineStr">
        <is>
          <t>シールマット成形型（仕入先持ち・1面）／能力不足／仕入先が1面しか持っていないため、月産能力は約10万個が上限。9月内示128,000個に対して型の能力が足りない。型追加は3か月・費用は当社負担の見込み（見積未取得）</t>
        </is>
      </c>
      <c r="D26" s="4" t="inlineStr">
        <is>
          <t>消耗率 12.8%　保有 1セット　設置 （大甘化成）</t>
        </is>
      </c>
    </row>
    <row r="27">
      <c r="A27" s="4" t="inlineStr">
        <is>
          <t>部品・材料</t>
        </is>
      </c>
      <c r="B27" s="4" t="inlineStr">
        <is>
          <t>P-5201-00</t>
        </is>
      </c>
      <c r="C27" s="4" t="inlineStr">
        <is>
          <t>シールマット（16極）／9月所要 128,000個　在庫 42,000　仕掛 12,847　発注残 130,000　安全在庫 72,000</t>
        </is>
      </c>
      <c r="D27" s="4" t="inlineStr">
        <is>
          <t>発注残の回答納期 2026-09-28（遅延）。9月内示128,000に対し在庫42,000。発注残の回答納期は9月28日で、9月前半の生産には間に合わない。仕入先の金型は1面のみで増産には型追加（3か月）が必要</t>
        </is>
      </c>
    </row>
    <row r="28">
      <c r="A28" s="4" t="inlineStr">
        <is>
          <t>部品・材料</t>
        </is>
      </c>
      <c r="B28" s="4" t="inlineStr">
        <is>
          <t>P-5903-00</t>
        </is>
      </c>
      <c r="C28" s="4" t="inlineStr">
        <is>
          <t>外装段ボールA／9月所要 3,254枚　在庫 900　仕掛 133　発注残 2,000　安全在庫 610</t>
        </is>
      </c>
      <c r="D28" s="4" t="inlineStr">
        <is>
          <t>置き場の都合で1週間分しか持てない（資材置場の面積が足りない）。毎週金曜に補充発注</t>
        </is>
      </c>
    </row>
    <row r="29">
      <c r="A29" s="4" t="inlineStr">
        <is>
          <t>単一ライン機種</t>
        </is>
      </c>
      <c r="B29" s="4" t="inlineStr">
        <is>
          <t>DP-6100-E1</t>
        </is>
      </c>
      <c r="C29" s="4" t="inlineStr">
        <is>
          <t>圧力センサ DP-6100E形 は L-16 でしか流せません</t>
        </is>
      </c>
      <c r="D29" s="4" t="inlineStr">
        <is>
          <t>当該ラインが止まると代替がありません</t>
        </is>
      </c>
    </row>
  </sheetData>
  <pageMargins left="0.75" right="0.75" top="1" bottom="1" header="0.5" footer="0.5"/>
  <pageSetup orientation="landscape" paperSize="12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2026-08-22T06:24:10Z</dcterms:created>
  <dcterms:modified xmlns:dcterms="http://purl.org/dc/terms/" xmlns:xsi="http://www.w3.org/2001/XMLSchema-instance" xsi:type="dcterms:W3CDTF">2026-08-22T06:24:10Z</dcterms:modified>
</cp:coreProperties>
</file>